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maria_marin_kaltire_com/Documents/1 M MARIN/BIENESTAR/2024/QUINQUENIOS/"/>
    </mc:Choice>
  </mc:AlternateContent>
  <xr:revisionPtr revIDLastSave="506" documentId="11_F61E346C0D55165C8A24D6C0565D051515444F70" xr6:coauthVersionLast="47" xr6:coauthVersionMax="47" xr10:uidLastSave="{8B4CA421-153D-4AB3-B628-F5D3F5AF443F}"/>
  <bookViews>
    <workbookView minimized="1" xWindow="1440" yWindow="1490" windowWidth="14400" windowHeight="7520" activeTab="1" xr2:uid="{00000000-000D-0000-FFFF-FFFF00000000}"/>
  </bookViews>
  <sheets>
    <sheet name="Distribución" sheetId="15" r:id="rId1"/>
    <sheet name="Quinquenios 2024" sheetId="7" r:id="rId2"/>
    <sheet name="Barranquilla" sheetId="14" r:id="rId3"/>
  </sheets>
  <definedNames>
    <definedName name="_xlnm._FilterDatabase" localSheetId="1" hidden="1">'Quinquenios 2024'!$A$13:$K$54</definedName>
  </definedNames>
  <calcPr calcId="191029"/>
  <pivotCaches>
    <pivotCache cacheId="1" r:id="rId4"/>
    <pivotCache cacheId="2" r:id="rId5"/>
    <pivotCache cacheId="3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7" l="1"/>
  <c r="K10" i="7"/>
  <c r="J59" i="7"/>
  <c r="J5" i="7"/>
  <c r="B31" i="15"/>
  <c r="J7" i="7" l="1"/>
  <c r="J8" i="7"/>
  <c r="J9" i="7"/>
  <c r="J3" i="7"/>
  <c r="J4" i="7"/>
  <c r="J6" i="7"/>
  <c r="J58" i="7"/>
  <c r="K60" i="7"/>
  <c r="K63" i="7" s="1"/>
  <c r="G1" i="7" l="1"/>
  <c r="G15" i="7" l="1"/>
  <c r="G23" i="7"/>
  <c r="G31" i="7"/>
  <c r="G39" i="7"/>
  <c r="G32" i="7"/>
  <c r="G17" i="7"/>
  <c r="G25" i="7"/>
  <c r="G33" i="7"/>
  <c r="G41" i="7"/>
  <c r="G49" i="7"/>
  <c r="G26" i="7"/>
  <c r="G42" i="7"/>
  <c r="G19" i="7"/>
  <c r="G35" i="7"/>
  <c r="G51" i="7"/>
  <c r="G18" i="7"/>
  <c r="G34" i="7"/>
  <c r="G50" i="7"/>
  <c r="G27" i="7"/>
  <c r="G43" i="7"/>
  <c r="G20" i="7"/>
  <c r="G28" i="7"/>
  <c r="G36" i="7"/>
  <c r="G44" i="7"/>
  <c r="G52" i="7"/>
  <c r="G30" i="7"/>
  <c r="G38" i="7"/>
  <c r="G16" i="7"/>
  <c r="G40" i="7"/>
  <c r="G21" i="7"/>
  <c r="G29" i="7"/>
  <c r="G37" i="7"/>
  <c r="G45" i="7"/>
  <c r="G53" i="7"/>
  <c r="G22" i="7"/>
  <c r="G46" i="7"/>
  <c r="G47" i="7"/>
  <c r="G24" i="7"/>
  <c r="G48" i="7"/>
  <c r="G7" i="7"/>
  <c r="G8" i="7"/>
  <c r="G9" i="7"/>
  <c r="G4" i="7"/>
  <c r="G5" i="7"/>
  <c r="G3" i="7"/>
  <c r="G58" i="7"/>
  <c r="G6" i="7"/>
  <c r="G59" i="7"/>
  <c r="G14" i="7"/>
</calcChain>
</file>

<file path=xl/sharedStrings.xml><?xml version="1.0" encoding="utf-8"?>
<sst xmlns="http://schemas.openxmlformats.org/spreadsheetml/2006/main" count="205" uniqueCount="83">
  <si>
    <t>SUPERVISOR DE PROYECTO</t>
  </si>
  <si>
    <t>MECANICO DE LLANTAS III</t>
  </si>
  <si>
    <t>DRUMMOND</t>
  </si>
  <si>
    <t xml:space="preserve">TIEMPO DE SERVICIOS </t>
  </si>
  <si>
    <t>QUINQUENIOS</t>
  </si>
  <si>
    <t>Total general</t>
  </si>
  <si>
    <t>AÑO ANIVERSARIO</t>
  </si>
  <si>
    <t>VALOR QUINQUENIO</t>
  </si>
  <si>
    <t>MECANICO DE LLANTAS COMERCIAL III</t>
  </si>
  <si>
    <t>AÑO DE INGRESO</t>
  </si>
  <si>
    <t>Etiquetas de fila</t>
  </si>
  <si>
    <t>Suma de VALOR QUINQUENIO</t>
  </si>
  <si>
    <t>MAYAGUEZ</t>
  </si>
  <si>
    <t>TOTAL</t>
  </si>
  <si>
    <t>CARGO</t>
  </si>
  <si>
    <t>FECHA DE INGRESO</t>
  </si>
  <si>
    <t>CENTRO DE COSTO</t>
  </si>
  <si>
    <t>NOMBRE</t>
  </si>
  <si>
    <t>CEDULA</t>
  </si>
  <si>
    <t>MECANICO DE LLANTAS II</t>
  </si>
  <si>
    <t>UNDER GROUND SERVICES</t>
  </si>
  <si>
    <t>NOMBRE CENTRO DE COSTO</t>
  </si>
  <si>
    <t>MECANICO DE LLANTAS AG I</t>
  </si>
  <si>
    <t>BARRANQUILLA PORT</t>
  </si>
  <si>
    <t>N°</t>
  </si>
  <si>
    <t>AGUIRRE PAEZ JAVIER ALEJANDRO</t>
  </si>
  <si>
    <t>ANGARITA ROJAS JORGE LUIS</t>
  </si>
  <si>
    <t>AREVALO PALMEZANO FREDDY JAVIER</t>
  </si>
  <si>
    <t>AROCHA CUJIA RICHARD FIDEL</t>
  </si>
  <si>
    <t>BECERRA PEREZ NELSON AMADO</t>
  </si>
  <si>
    <t>BETIN GAMEZ EDIER ENRIQUE</t>
  </si>
  <si>
    <t>BRITO SAURITH ELKIS</t>
  </si>
  <si>
    <t>BROCHERO GARRIDO GABRIEL ANTONIO</t>
  </si>
  <si>
    <t>CARO MANJARREZ JANIER ALCIDES</t>
  </si>
  <si>
    <t>CASTRILLO MARTINEZ ROBERTO CARLOS</t>
  </si>
  <si>
    <t>CONTRERAS AGUILAR LUIS MIGUEL</t>
  </si>
  <si>
    <t>CUELLO ANGULO JOHANS</t>
  </si>
  <si>
    <t>CUJIA GUERRA YIMIS ALFONSO</t>
  </si>
  <si>
    <t>DIAZ GUERRA EVER ENRIQUE</t>
  </si>
  <si>
    <t>ESCOBAR LOPEZ CARLOS JULIO</t>
  </si>
  <si>
    <t>FERNANDEZ FONTALVO DIDIER FABIAN</t>
  </si>
  <si>
    <t>GARCIA CASTENEDA LEOPOLDO</t>
  </si>
  <si>
    <t>GARCIA GOMEZ BLADIMIR</t>
  </si>
  <si>
    <t>GUERRERO CASTILLA LUIS DAVID</t>
  </si>
  <si>
    <t>JARAMILLO CASTANO FERNAN DE JESUS</t>
  </si>
  <si>
    <t>JIMENEZ BOLANOS EDILBERTO RAFAEL</t>
  </si>
  <si>
    <t>LOPEZ GUTIERREZ JOSE NOLBERTO</t>
  </si>
  <si>
    <t>MAESTRE ARIAS JAIFER RAFAEL</t>
  </si>
  <si>
    <t>MARIN CHAMORRO HENRY ARCESIO</t>
  </si>
  <si>
    <t>MARTINEZ ANGULO MARIA CRISTINA</t>
  </si>
  <si>
    <t>MARTINEZ BERMUDEZ LUIS GERARDO</t>
  </si>
  <si>
    <t>MARTINEZ NOBLES JAIR YOVANIS</t>
  </si>
  <si>
    <t>MARTINEZ PEREZ JORGE USBERTO</t>
  </si>
  <si>
    <t>MEJIA MALDONADO ANGELMIRO</t>
  </si>
  <si>
    <t>MELENDEZ FLOREZ NILSON</t>
  </si>
  <si>
    <t>MENDOZA SALAZAR JEISON FABIAN</t>
  </si>
  <si>
    <t>MEZA MERCADO LUIS FERNANDO</t>
  </si>
  <si>
    <t>MORALES QUIROZ VICTOR JULIO</t>
  </si>
  <si>
    <t>MORON CALDERON LUIS ALBERTO</t>
  </si>
  <si>
    <t>MUGNO SIERRA JULIO ENRIQUE</t>
  </si>
  <si>
    <t>QUINTERO CUELLO ANDRES ALONSO</t>
  </si>
  <si>
    <t>SANCHEZ JIMENEZ LUIS CARLOS</t>
  </si>
  <si>
    <t>SERRANO URREGO JHON RICHAR</t>
  </si>
  <si>
    <t>VANEGAS GUTIERREZ JOSE ANGEL</t>
  </si>
  <si>
    <t>ZUBIRIA DAZA RAFAEL RICARDO</t>
  </si>
  <si>
    <t>MECANICO DE LLANTAS AG II</t>
  </si>
  <si>
    <t>INGENIERO DE SERVICIO TECNICO</t>
  </si>
  <si>
    <t>MECANICO DE LLANTAS I</t>
  </si>
  <si>
    <t>TECNICO REPARADOR OTR I</t>
  </si>
  <si>
    <t>SUPERVISOR SST</t>
  </si>
  <si>
    <t>MTG KTCOL</t>
  </si>
  <si>
    <t>ECUADOR</t>
  </si>
  <si>
    <t>SURINAM</t>
  </si>
  <si>
    <t>BELTRAN VEGA MARCO ANTONIO</t>
  </si>
  <si>
    <t>CANTILLO BALLESTEROS RAFAEL RICARDO</t>
  </si>
  <si>
    <t>CARDONA DE ANGEL JHON CRISTIAN</t>
  </si>
  <si>
    <t>ESPANA HERRERA LUIS ALEJANDRO</t>
  </si>
  <si>
    <t>LIZCANO SALGUEDO DANIEL MOISES</t>
  </si>
  <si>
    <t>PANDALES RODRIGUEZ HECTOR</t>
  </si>
  <si>
    <t>ROJAS ALVEAR RICARDO ANDRES</t>
  </si>
  <si>
    <t>SERVITECA</t>
  </si>
  <si>
    <t>PEREZ MENDOZA RAMON</t>
  </si>
  <si>
    <t>SIERRA MENESES GREGORIO ALBERTO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</si>
</sst>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??\ _€_-;_-@_-"/>
    <numFmt numFmtId="165" formatCode="_-&quot;$&quot;\ * #,##0_-;\-&quot;$&quot;\ * #,##0_-;_-&quot;$&quot;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name val="Trebuchet MS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0" fontId="19" fillId="0" borderId="10" xfId="0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42" fontId="19" fillId="0" borderId="10" xfId="43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42" fontId="18" fillId="33" borderId="10" xfId="43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42" fontId="18" fillId="34" borderId="0" xfId="43" applyFont="1" applyFill="1" applyBorder="1" applyAlignment="1">
      <alignment horizontal="center" vertical="center"/>
    </xf>
    <xf numFmtId="0" fontId="18" fillId="34" borderId="0" xfId="0" applyFont="1" applyFill="1"/>
    <xf numFmtId="42" fontId="18" fillId="0" borderId="0" xfId="43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/>
    <xf numFmtId="42" fontId="18" fillId="34" borderId="10" xfId="43" applyFont="1" applyFill="1" applyBorder="1" applyAlignment="1">
      <alignment horizontal="center" vertical="center"/>
    </xf>
    <xf numFmtId="0" fontId="20" fillId="0" borderId="10" xfId="0" applyFont="1" applyBorder="1"/>
    <xf numFmtId="164" fontId="20" fillId="0" borderId="10" xfId="42" applyNumberFormat="1" applyFont="1" applyFill="1" applyBorder="1"/>
    <xf numFmtId="14" fontId="20" fillId="0" borderId="10" xfId="0" applyNumberFormat="1" applyFont="1" applyBorder="1"/>
    <xf numFmtId="0" fontId="20" fillId="0" borderId="10" xfId="0" applyFont="1" applyBorder="1" applyAlignment="1">
      <alignment horizontal="left"/>
    </xf>
    <xf numFmtId="0" fontId="20" fillId="34" borderId="10" xfId="0" applyFont="1" applyFill="1" applyBorder="1"/>
    <xf numFmtId="165" fontId="0" fillId="0" borderId="0" xfId="44" applyNumberFormat="1" applyFont="1"/>
    <xf numFmtId="165" fontId="0" fillId="0" borderId="0" xfId="0" applyNumberFormat="1"/>
    <xf numFmtId="165" fontId="13" fillId="35" borderId="0" xfId="44" applyNumberFormat="1" applyFont="1" applyFill="1"/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oneda" xfId="44" builtinId="4"/>
    <cellStyle name="Moneda [0]" xfId="43" builtinId="7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  <dxf>
      <numFmt numFmtId="165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microsoft.com/office/2017/10/relationships/person" Target="persons/perso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321.624926504628" createdVersion="5" refreshedVersion="8" minRefreshableVersion="3" recordCount="7" xr:uid="{00000000-000A-0000-FFFF-FFFF10000000}">
  <cacheSource type="worksheet">
    <worksheetSource ref="A2:K9" sheet="Quinquenios 2024"/>
  </cacheSource>
  <cacheFields count="11">
    <cacheField name="NOMBRE" numFmtId="0">
      <sharedItems/>
    </cacheField>
    <cacheField name="CEDULA" numFmtId="164">
      <sharedItems containsSemiMixedTypes="0" containsString="0" containsNumber="1" containsInteger="1" minValue="16890102" maxValue="1234092017"/>
    </cacheField>
    <cacheField name="CARGO" numFmtId="0">
      <sharedItems/>
    </cacheField>
    <cacheField name="CENTRO DE COSTO" numFmtId="0">
      <sharedItems containsSemiMixedTypes="0" containsString="0" containsNumber="1" containsInteger="1" minValue="1415" maxValue="163101" count="7">
        <n v="1634"/>
        <n v="163101"/>
        <n v="1640"/>
        <n v="1624"/>
        <n v="1694" u="1"/>
        <n v="1491" u="1"/>
        <n v="1415" u="1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9-01-02T00:00:00" maxDate="2019-09-17T00:00:00"/>
    </cacheField>
    <cacheField name="TIEMPO DE SERVICIOS " numFmtId="1">
      <sharedItems containsSemiMixedTypes="0" containsString="0" containsNumber="1" minValue="4.375342465753425" maxValue="5.0794520547945208"/>
    </cacheField>
    <cacheField name="QUINQUENIOS" numFmtId="0">
      <sharedItems containsSemiMixedTypes="0" containsString="0" containsNumber="1" containsInteger="1" minValue="5" maxValue="5"/>
    </cacheField>
    <cacheField name="AÑO DE INGRESO" numFmtId="0">
      <sharedItems containsSemiMixedTypes="0" containsString="0" containsNumber="1" containsInteger="1" minValue="2018" maxValue="2019"/>
    </cacheField>
    <cacheField name="AÑO ANIVERSARIO" numFmtId="0">
      <sharedItems containsSemiMixedTypes="0" containsString="0" containsNumber="1" containsInteger="1" minValue="2023" maxValue="2024"/>
    </cacheField>
    <cacheField name="VALOR QUINQUENIO" numFmtId="42">
      <sharedItems containsSemiMixedTypes="0" containsString="0" containsNumber="1" containsInteger="1" minValue="190000" maxValue="19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321.624986111114" createdVersion="8" refreshedVersion="8" minRefreshableVersion="3" recordCount="40" xr:uid="{A6E23123-78DA-4EB5-BA73-665DD0DF0D5E}">
  <cacheSource type="worksheet">
    <worksheetSource ref="A13:K53" sheet="Quinquenios 2024"/>
  </cacheSource>
  <cacheFields count="11">
    <cacheField name="NOMBRE" numFmtId="0">
      <sharedItems/>
    </cacheField>
    <cacheField name="CEDULA" numFmtId="164">
      <sharedItems containsSemiMixedTypes="0" containsString="0" containsNumber="1" containsInteger="1" minValue="5135224" maxValue="1128104764"/>
    </cacheField>
    <cacheField name="CARGO" numFmtId="0">
      <sharedItems/>
    </cacheField>
    <cacheField name="CENTRO DE COSTO" numFmtId="0">
      <sharedItems containsSemiMixedTypes="0" containsString="0" containsNumber="1" containsInteger="1" minValue="1624" maxValue="163501" count="6">
        <n v="1624"/>
        <n v="1696"/>
        <n v="1634"/>
        <n v="1642"/>
        <n v="1639"/>
        <n v="163501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14-01-01T00:00:00" maxDate="2014-12-23T00:00:00"/>
    </cacheField>
    <cacheField name="TIEMPO DE SERVICIOS " numFmtId="1">
      <sharedItems containsSemiMixedTypes="0" containsString="0" containsNumber="1" minValue="9.1123287671232873" maxValue="10.084931506849315"/>
    </cacheField>
    <cacheField name="QUINQUENIOS" numFmtId="0">
      <sharedItems containsSemiMixedTypes="0" containsString="0" containsNumber="1" containsInteger="1" minValue="10" maxValue="10"/>
    </cacheField>
    <cacheField name="AÑO DE INGRESO" numFmtId="0">
      <sharedItems containsSemiMixedTypes="0" containsString="0" containsNumber="1" containsInteger="1" minValue="2014" maxValue="2014"/>
    </cacheField>
    <cacheField name="AÑO ANIVERSARIO" numFmtId="0">
      <sharedItems containsSemiMixedTypes="0" containsString="0" containsNumber="1" containsInteger="1" minValue="2024" maxValue="2024"/>
    </cacheField>
    <cacheField name="VALOR QUINQUENIO" numFmtId="42">
      <sharedItems containsSemiMixedTypes="0" containsString="0" containsNumber="1" containsInteger="1" minValue="240000" maxValue="2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n, Maria" refreshedDate="45321.625078703706" createdVersion="8" refreshedVersion="8" minRefreshableVersion="3" recordCount="2" xr:uid="{F69AB25D-4795-48FA-A5CA-D7D3523D2DA2}">
  <cacheSource type="worksheet">
    <worksheetSource ref="A57:K59" sheet="Quinquenios 2024"/>
  </cacheSource>
  <cacheFields count="11">
    <cacheField name="NOMBRE" numFmtId="0">
      <sharedItems/>
    </cacheField>
    <cacheField name="CEDULA" numFmtId="164">
      <sharedItems containsSemiMixedTypes="0" containsString="0" containsNumber="1" containsInteger="1" minValue="10898718" maxValue="77156839"/>
    </cacheField>
    <cacheField name="CARGO" numFmtId="0">
      <sharedItems/>
    </cacheField>
    <cacheField name="CENTRO DE COSTO" numFmtId="0">
      <sharedItems containsSemiMixedTypes="0" containsString="0" containsNumber="1" containsInteger="1" minValue="1634" maxValue="1634" count="1">
        <n v="1634"/>
      </sharedItems>
    </cacheField>
    <cacheField name="NOMBRE CENTRO DE COSTO" numFmtId="0">
      <sharedItems/>
    </cacheField>
    <cacheField name="FECHA DE INGRESO" numFmtId="14">
      <sharedItems containsSemiMixedTypes="0" containsNonDate="0" containsDate="1" containsString="0" minDate="2009-11-03T00:00:00" maxDate="2009-12-17T00:00:00"/>
    </cacheField>
    <cacheField name="TIEMPO DE SERVICIOS " numFmtId="1">
      <sharedItems containsSemiMixedTypes="0" containsString="0" containsNumber="1" minValue="14.131506849315068" maxValue="14.24931506849315"/>
    </cacheField>
    <cacheField name="QUINQUENIOS" numFmtId="0">
      <sharedItems containsSemiMixedTypes="0" containsString="0" containsNumber="1" containsInteger="1" minValue="15" maxValue="15"/>
    </cacheField>
    <cacheField name="AÑO DE INGRESO" numFmtId="0">
      <sharedItems containsSemiMixedTypes="0" containsString="0" containsNumber="1" containsInteger="1" minValue="2009" maxValue="2009"/>
    </cacheField>
    <cacheField name="AÑO ANIVERSARIO" numFmtId="0">
      <sharedItems containsSemiMixedTypes="0" containsString="0" containsNumber="1" containsInteger="1" minValue="2024" maxValue="2024"/>
    </cacheField>
    <cacheField name="VALOR QUINQUENIO" numFmtId="42">
      <sharedItems containsSemiMixedTypes="0" containsString="0" containsNumber="1" containsInteger="1" minValue="240000" maxValue="2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s v="BELTRAN VEGA MARCO ANTONIO"/>
    <n v="1065608204"/>
    <s v="MECANICO DE LLANTAS II"/>
    <x v="0"/>
    <s v="DRUMMOND"/>
    <d v="2019-03-05T00:00:00"/>
    <n v="4.9095890410958907"/>
    <n v="5"/>
    <n v="2019"/>
    <n v="2024"/>
    <n v="190000"/>
  </r>
  <r>
    <s v="CANTILLO BALLESTEROS RAFAEL RICARDO"/>
    <n v="1065811707"/>
    <s v="MECANICO DE LLANTAS III"/>
    <x v="0"/>
    <s v="DRUMMOND"/>
    <d v="2019-06-04T00:00:00"/>
    <n v="4.6602739726027398"/>
    <n v="5"/>
    <n v="2018"/>
    <n v="2023"/>
    <n v="190000"/>
  </r>
  <r>
    <s v="CARDONA DE ANGEL JHON CRISTIAN"/>
    <n v="1065583005"/>
    <s v="MECANICO DE LLANTAS II"/>
    <x v="0"/>
    <s v="DRUMMOND"/>
    <d v="2019-09-16T00:00:00"/>
    <n v="4.375342465753425"/>
    <n v="5"/>
    <n v="2019"/>
    <n v="2024"/>
    <n v="190000"/>
  </r>
  <r>
    <s v="ESPANA HERRERA LUIS ALEJANDRO"/>
    <n v="1004374364"/>
    <s v="MECANICO DE LLANTAS COMERCIAL III"/>
    <x v="1"/>
    <s v="SERVITECA"/>
    <d v="2019-01-02T00:00:00"/>
    <n v="5.0794520547945208"/>
    <n v="5"/>
    <n v="2019"/>
    <n v="2024"/>
    <n v="190000"/>
  </r>
  <r>
    <s v="LIZCANO SALGUEDO DANIEL MOISES"/>
    <n v="1234092017"/>
    <s v="MECANICO DE LLANTAS COMERCIAL III"/>
    <x v="2"/>
    <s v="BARRANQUILLA PORT"/>
    <d v="2019-03-21T00:00:00"/>
    <n v="4.8657534246575347"/>
    <n v="5"/>
    <n v="2019"/>
    <n v="2024"/>
    <n v="190000"/>
  </r>
  <r>
    <s v="PANDALES RODRIGUEZ HECTOR"/>
    <n v="16890102"/>
    <s v="MECANICO DE LLANTAS AG I"/>
    <x v="3"/>
    <s v="MAYAGUEZ"/>
    <d v="2019-07-02T00:00:00"/>
    <n v="4.5835616438356164"/>
    <n v="5"/>
    <n v="2019"/>
    <n v="2024"/>
    <n v="190000"/>
  </r>
  <r>
    <s v="ROJAS ALVEAR RICARDO ANDRES"/>
    <n v="1065833171"/>
    <s v="MECANICO DE LLANTAS III"/>
    <x v="0"/>
    <s v="DRUMMOND"/>
    <d v="2019-06-04T00:00:00"/>
    <n v="4.6602739726027398"/>
    <n v="5"/>
    <n v="2019"/>
    <n v="2024"/>
    <n v="19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">
  <r>
    <s v="AGUIRRE PAEZ JAVIER ALEJANDRO"/>
    <n v="16280800"/>
    <s v="MECANICO DE LLANTAS AG II"/>
    <x v="0"/>
    <s v="MAYAGUEZ"/>
    <d v="2014-11-01T00:00:00"/>
    <n v="9.2520547945205482"/>
    <n v="10"/>
    <n v="2014"/>
    <n v="2024"/>
    <n v="240000"/>
  </r>
  <r>
    <s v="ANGARITA ROJAS JORGE LUIS"/>
    <n v="1065601898"/>
    <s v="INGENIERO DE SERVICIO TECNICO"/>
    <x v="1"/>
    <s v="MTG KTCOL"/>
    <d v="2014-01-01T00:00:00"/>
    <n v="10.084931506849315"/>
    <n v="10"/>
    <n v="2014"/>
    <n v="2024"/>
    <n v="240000"/>
  </r>
  <r>
    <s v="AREVALO PALMEZANO FREDDY JAVIER"/>
    <n v="1118807428"/>
    <s v="MECANICO DE LLANTAS I"/>
    <x v="2"/>
    <s v="DRUMMOND"/>
    <d v="2014-01-16T00:00:00"/>
    <n v="10.043835616438356"/>
    <n v="10"/>
    <n v="2014"/>
    <n v="2024"/>
    <n v="240000"/>
  </r>
  <r>
    <s v="AROCHA CUJIA RICHARD FIDEL"/>
    <n v="5164520"/>
    <s v="MECANICO DE LLANTAS I"/>
    <x v="2"/>
    <s v="DRUMMOND"/>
    <d v="2014-01-16T00:00:00"/>
    <n v="10.043835616438356"/>
    <n v="10"/>
    <n v="2014"/>
    <n v="2024"/>
    <n v="240000"/>
  </r>
  <r>
    <s v="BECERRA PEREZ NELSON AMADO"/>
    <n v="88211486"/>
    <s v="MECANICO DE LLANTAS I"/>
    <x v="2"/>
    <s v="DRUMMOND"/>
    <d v="2014-02-01T00:00:00"/>
    <n v="10"/>
    <n v="10"/>
    <n v="2014"/>
    <n v="2024"/>
    <n v="240000"/>
  </r>
  <r>
    <s v="BETIN GAMEZ EDIER ENRIQUE"/>
    <n v="1065584800"/>
    <s v="MECANICO DE LLANTAS I"/>
    <x v="2"/>
    <s v="DRUMMOND"/>
    <d v="2014-01-16T00:00:00"/>
    <n v="10.043835616438356"/>
    <n v="10"/>
    <n v="2014"/>
    <n v="2024"/>
    <n v="240000"/>
  </r>
  <r>
    <s v="BRITO SAURITH ELKIS"/>
    <n v="72238196"/>
    <s v="TECNICO REPARADOR OTR I"/>
    <x v="3"/>
    <s v="ECUADOR"/>
    <d v="2014-02-01T00:00:00"/>
    <n v="10"/>
    <n v="10"/>
    <n v="2014"/>
    <n v="2024"/>
    <n v="240000"/>
  </r>
  <r>
    <s v="BROCHERO GARRIDO GABRIEL ANTONIO"/>
    <n v="7604762"/>
    <s v="MECANICO DE LLANTAS I"/>
    <x v="2"/>
    <s v="DRUMMOND"/>
    <d v="2014-02-01T00:00:00"/>
    <n v="10"/>
    <n v="10"/>
    <n v="2014"/>
    <n v="2024"/>
    <n v="240000"/>
  </r>
  <r>
    <s v="CARO MANJARREZ JANIER ALCIDES"/>
    <n v="77163270"/>
    <s v="MECANICO DE LLANTAS I"/>
    <x v="2"/>
    <s v="DRUMMOND"/>
    <d v="2014-02-01T00:00:00"/>
    <n v="10"/>
    <n v="10"/>
    <n v="2014"/>
    <n v="2024"/>
    <n v="240000"/>
  </r>
  <r>
    <s v="CASTRILLO MARTINEZ ROBERTO CARLOS"/>
    <n v="1065571674"/>
    <s v="MECANICO DE LLANTAS I"/>
    <x v="2"/>
    <s v="DRUMMOND"/>
    <d v="2014-02-01T00:00:00"/>
    <n v="10"/>
    <n v="10"/>
    <n v="2014"/>
    <n v="2024"/>
    <n v="240000"/>
  </r>
  <r>
    <s v="CONTRERAS AGUILAR LUIS MIGUEL"/>
    <n v="73549174"/>
    <s v="TECNICO REPARADOR OTR I"/>
    <x v="2"/>
    <s v="DRUMMOND"/>
    <d v="2014-02-01T00:00:00"/>
    <n v="10"/>
    <n v="10"/>
    <n v="2014"/>
    <n v="2024"/>
    <n v="240000"/>
  </r>
  <r>
    <s v="CUELLO ANGULO JOHANS"/>
    <n v="19600860"/>
    <s v="TECNICO REPARADOR OTR I"/>
    <x v="2"/>
    <s v="DRUMMOND"/>
    <d v="2014-02-01T00:00:00"/>
    <n v="10"/>
    <n v="10"/>
    <n v="2014"/>
    <n v="2024"/>
    <n v="240000"/>
  </r>
  <r>
    <s v="CUJIA GUERRA YIMIS ALFONSO"/>
    <n v="84038725"/>
    <s v="MECANICO DE LLANTAS II"/>
    <x v="2"/>
    <s v="DRUMMOND"/>
    <d v="2014-01-16T00:00:00"/>
    <n v="10.043835616438356"/>
    <n v="10"/>
    <n v="2014"/>
    <n v="2024"/>
    <n v="240000"/>
  </r>
  <r>
    <s v="DIAZ GUERRA EVER ENRIQUE"/>
    <n v="17976420"/>
    <s v="MECANICO DE LLANTAS II"/>
    <x v="2"/>
    <s v="DRUMMOND"/>
    <d v="2014-01-16T00:00:00"/>
    <n v="10.043835616438356"/>
    <n v="10"/>
    <n v="2014"/>
    <n v="2024"/>
    <n v="240000"/>
  </r>
  <r>
    <s v="ESCOBAR LOPEZ CARLOS JULIO"/>
    <n v="1065614635"/>
    <s v="SUPERVISOR DE PROYECTO"/>
    <x v="2"/>
    <s v="DRUMMOND"/>
    <d v="2014-02-01T00:00:00"/>
    <n v="10"/>
    <n v="10"/>
    <n v="2014"/>
    <n v="2024"/>
    <n v="240000"/>
  </r>
  <r>
    <s v="FERNANDEZ FONTALVO DIDIER FABIAN"/>
    <n v="1065613418"/>
    <s v="MECANICO DE LLANTAS I"/>
    <x v="2"/>
    <s v="DRUMMOND"/>
    <d v="2014-02-01T00:00:00"/>
    <n v="10"/>
    <n v="10"/>
    <n v="2014"/>
    <n v="2024"/>
    <n v="240000"/>
  </r>
  <r>
    <s v="GARCIA CASTENEDA LEOPOLDO"/>
    <n v="12603073"/>
    <s v="MECANICO DE LLANTAS I"/>
    <x v="2"/>
    <s v="DRUMMOND"/>
    <d v="2014-02-01T00:00:00"/>
    <n v="10"/>
    <n v="10"/>
    <n v="2014"/>
    <n v="2024"/>
    <n v="240000"/>
  </r>
  <r>
    <s v="GARCIA GOMEZ BLADIMIR"/>
    <n v="1065986941"/>
    <s v="MECANICO DE LLANTAS I"/>
    <x v="2"/>
    <s v="DRUMMOND"/>
    <d v="2014-02-01T00:00:00"/>
    <n v="10"/>
    <n v="10"/>
    <n v="2014"/>
    <n v="2024"/>
    <n v="240000"/>
  </r>
  <r>
    <s v="GUERRERO CASTILLA LUIS DAVID"/>
    <n v="5135224"/>
    <s v="TECNICO REPARADOR OTR I"/>
    <x v="2"/>
    <s v="DRUMMOND"/>
    <d v="2014-01-16T00:00:00"/>
    <n v="10.043835616438356"/>
    <n v="10"/>
    <n v="2014"/>
    <n v="2024"/>
    <n v="240000"/>
  </r>
  <r>
    <s v="JARAMILLO CASTANO FERNAN DE JESUS"/>
    <n v="85458242"/>
    <s v="MECANICO DE LLANTAS I"/>
    <x v="2"/>
    <s v="DRUMMOND"/>
    <d v="2014-02-01T00:00:00"/>
    <n v="10"/>
    <n v="10"/>
    <n v="2014"/>
    <n v="2024"/>
    <n v="240000"/>
  </r>
  <r>
    <s v="JIMENEZ BOLANOS EDILBERTO RAFAEL"/>
    <n v="77153948"/>
    <s v="MECANICO DE LLANTAS I"/>
    <x v="2"/>
    <s v="DRUMMOND"/>
    <d v="2014-02-01T00:00:00"/>
    <n v="10"/>
    <n v="10"/>
    <n v="2014"/>
    <n v="2024"/>
    <n v="240000"/>
  </r>
  <r>
    <s v="LOPEZ GUTIERREZ JOSE NOLBERTO"/>
    <n v="1064793574"/>
    <s v="MECANICO DE LLANTAS II"/>
    <x v="2"/>
    <s v="DRUMMOND"/>
    <d v="2014-12-22T00:00:00"/>
    <n v="9.1123287671232873"/>
    <n v="10"/>
    <n v="2014"/>
    <n v="2024"/>
    <n v="240000"/>
  </r>
  <r>
    <s v="MAESTRE ARIAS JAIFER RAFAEL"/>
    <n v="1119836593"/>
    <s v="MECANICO DE LLANTAS I"/>
    <x v="2"/>
    <s v="DRUMMOND"/>
    <d v="2014-01-16T00:00:00"/>
    <n v="10.043835616438356"/>
    <n v="10"/>
    <n v="2014"/>
    <n v="2024"/>
    <n v="240000"/>
  </r>
  <r>
    <s v="MARIN CHAMORRO HENRY ARCESIO"/>
    <n v="1042431835"/>
    <s v="MECANICO DE LLANTAS I"/>
    <x v="2"/>
    <s v="DRUMMOND"/>
    <d v="2014-02-01T00:00:00"/>
    <n v="10"/>
    <n v="10"/>
    <n v="2014"/>
    <n v="2024"/>
    <n v="240000"/>
  </r>
  <r>
    <s v="MARTINEZ ANGULO MARIA CRISTINA"/>
    <n v="36574021"/>
    <s v="SUPERVISOR SST"/>
    <x v="4"/>
    <s v="UNDER GROUND SERVICES"/>
    <d v="2014-01-16T00:00:00"/>
    <n v="10.043835616438356"/>
    <n v="10"/>
    <n v="2014"/>
    <n v="2024"/>
    <n v="240000"/>
  </r>
  <r>
    <s v="MARTINEZ BERMUDEZ LUIS GERARDO"/>
    <n v="84103870"/>
    <s v="MECANICO DE LLANTAS I"/>
    <x v="2"/>
    <s v="DRUMMOND"/>
    <d v="2014-01-16T00:00:00"/>
    <n v="10.043835616438356"/>
    <n v="10"/>
    <n v="2014"/>
    <n v="2024"/>
    <n v="240000"/>
  </r>
  <r>
    <s v="MARTINEZ NOBLES JAIR YOVANIS"/>
    <n v="1064793358"/>
    <s v="MECANICO DE LLANTAS I"/>
    <x v="2"/>
    <s v="DRUMMOND"/>
    <d v="2014-02-01T00:00:00"/>
    <n v="10"/>
    <n v="10"/>
    <n v="2014"/>
    <n v="2024"/>
    <n v="240000"/>
  </r>
  <r>
    <s v="MARTINEZ PEREZ JORGE USBERTO"/>
    <n v="1120743310"/>
    <s v="MECANICO DE LLANTAS I"/>
    <x v="2"/>
    <s v="DRUMMOND"/>
    <d v="2014-01-16T00:00:00"/>
    <n v="10.043835616438356"/>
    <n v="10"/>
    <n v="2014"/>
    <n v="2024"/>
    <n v="240000"/>
  </r>
  <r>
    <s v="MEJIA MALDONADO ANGELMIRO"/>
    <n v="1101684200"/>
    <s v="SUPERVISOR DE PROYECTO"/>
    <x v="2"/>
    <s v="DRUMMOND"/>
    <d v="2014-02-01T00:00:00"/>
    <n v="10"/>
    <n v="10"/>
    <n v="2014"/>
    <n v="2024"/>
    <n v="240000"/>
  </r>
  <r>
    <s v="MELENDEZ FLOREZ NILSON"/>
    <n v="77000229"/>
    <s v="MECANICO DE LLANTAS II"/>
    <x v="2"/>
    <s v="DRUMMOND"/>
    <d v="2014-02-01T00:00:00"/>
    <n v="10"/>
    <n v="10"/>
    <n v="2014"/>
    <n v="2024"/>
    <n v="240000"/>
  </r>
  <r>
    <s v="MENDOZA SALAZAR JEISON FABIAN"/>
    <n v="1065576754"/>
    <s v="MECANICO DE LLANTAS I"/>
    <x v="2"/>
    <s v="DRUMMOND"/>
    <d v="2014-02-01T00:00:00"/>
    <n v="10"/>
    <n v="10"/>
    <n v="2014"/>
    <n v="2024"/>
    <n v="240000"/>
  </r>
  <r>
    <s v="MEZA MERCADO LUIS FERNANDO"/>
    <n v="1128104764"/>
    <s v="MECANICO DE LLANTAS II"/>
    <x v="2"/>
    <s v="DRUMMOND"/>
    <d v="2014-02-01T00:00:00"/>
    <n v="10"/>
    <n v="10"/>
    <n v="2014"/>
    <n v="2024"/>
    <n v="240000"/>
  </r>
  <r>
    <s v="MORALES QUIROZ VICTOR JULIO"/>
    <n v="1065985225"/>
    <s v="MECANICO DE LLANTAS II"/>
    <x v="2"/>
    <s v="DRUMMOND"/>
    <d v="2014-01-16T00:00:00"/>
    <n v="10.043835616438356"/>
    <n v="10"/>
    <n v="2014"/>
    <n v="2024"/>
    <n v="240000"/>
  </r>
  <r>
    <s v="MORON CALDERON LUIS ALBERTO"/>
    <n v="1067809980"/>
    <s v="MECANICO DE LLANTAS II"/>
    <x v="2"/>
    <s v="DRUMMOND"/>
    <d v="2014-02-01T00:00:00"/>
    <n v="10"/>
    <n v="10"/>
    <n v="2014"/>
    <n v="2024"/>
    <n v="240000"/>
  </r>
  <r>
    <s v="MUGNO SIERRA JULIO ENRIQUE"/>
    <n v="85446055"/>
    <s v="TECNICO REPARADOR OTR I"/>
    <x v="2"/>
    <s v="DRUMMOND"/>
    <d v="2014-02-01T00:00:00"/>
    <n v="10"/>
    <n v="10"/>
    <n v="2014"/>
    <n v="2024"/>
    <n v="240000"/>
  </r>
  <r>
    <s v="QUINTERO CUELLO ANDRES ALONSO"/>
    <n v="1007387338"/>
    <s v="MECANICO DE LLANTAS II"/>
    <x v="2"/>
    <s v="DRUMMOND"/>
    <d v="2014-01-16T00:00:00"/>
    <n v="10.043835616438356"/>
    <n v="10"/>
    <n v="2014"/>
    <n v="2024"/>
    <n v="240000"/>
  </r>
  <r>
    <s v="SANCHEZ JIMENEZ LUIS CARLOS"/>
    <n v="84091183"/>
    <s v="MECANICO DE LLANTAS I"/>
    <x v="2"/>
    <s v="DRUMMOND"/>
    <d v="2014-01-16T00:00:00"/>
    <n v="10.043835616438356"/>
    <n v="10"/>
    <n v="2014"/>
    <n v="2024"/>
    <n v="240000"/>
  </r>
  <r>
    <s v="SERRANO URREGO JHON RICHAR"/>
    <n v="79752570"/>
    <s v="TECNICO REPARADOR OTR I"/>
    <x v="5"/>
    <s v="SURINAM"/>
    <d v="2014-01-16T00:00:00"/>
    <n v="10.043835616438356"/>
    <n v="10"/>
    <n v="2014"/>
    <n v="2024"/>
    <n v="240000"/>
  </r>
  <r>
    <s v="VANEGAS GUTIERREZ JOSE ANGEL"/>
    <n v="15171905"/>
    <s v="MECANICO DE LLANTAS II"/>
    <x v="2"/>
    <s v="DRUMMOND"/>
    <d v="2014-02-01T00:00:00"/>
    <n v="10"/>
    <n v="10"/>
    <n v="2014"/>
    <n v="2024"/>
    <n v="240000"/>
  </r>
  <r>
    <s v="ZUBIRIA DAZA RAFAEL RICARDO"/>
    <n v="1122400773"/>
    <s v="MECANICO DE LLANTAS I"/>
    <x v="2"/>
    <s v="DRUMMOND"/>
    <d v="2014-01-16T00:00:00"/>
    <n v="10.043835616438356"/>
    <n v="10"/>
    <n v="2014"/>
    <n v="2024"/>
    <n v="2400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s v="PEREZ MENDOZA RAMON"/>
    <n v="10898718"/>
    <s v="SUPERVISOR DE PROYECTO"/>
    <x v="0"/>
    <s v="DRUMMOND"/>
    <d v="2009-11-03T00:00:00"/>
    <n v="14.24931506849315"/>
    <n v="15"/>
    <n v="2009"/>
    <n v="2024"/>
    <n v="240000"/>
  </r>
  <r>
    <s v="SIERRA MENESES GREGORIO ALBERTO"/>
    <n v="77156839"/>
    <s v="MECANICO DE LLANTAS II"/>
    <x v="0"/>
    <s v="DRUMMOND"/>
    <d v="2009-12-16T00:00:00"/>
    <n v="14.131506849315068"/>
    <n v="15"/>
    <n v="2009"/>
    <n v="2024"/>
    <n v="2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5B7CF9-07ED-4FE3-B73B-7353C54C7EAA}" name="TablaDinámica2" cacheId="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4:B21" firstHeaderRow="1" firstDataRow="1" firstDataCol="1"/>
  <pivotFields count="11">
    <pivotField showAll="0"/>
    <pivotField numFmtId="164" showAll="0"/>
    <pivotField showAll="0"/>
    <pivotField axis="axisRow" showAll="0">
      <items count="7">
        <item x="0"/>
        <item x="2"/>
        <item x="4"/>
        <item x="3"/>
        <item x="1"/>
        <item x="5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ALOR QUINQUENIO" fld="10" baseField="0" baseItem="0" numFmtId="165"/>
  </dataFields>
  <formats count="2">
    <format dxfId="7">
      <pivotArea outline="0" collapsedLevelsAreSubtotals="1" fieldPosition="0"/>
    </format>
    <format dxfId="6">
      <pivotArea dataOnly="0" labelOnly="1" outline="0" axis="axisValues" fieldPosition="0"/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FB65E5-E1D3-46EF-90C7-1766C0DD2E33}" name="TablaDinámica1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5" indent="0" outline="1" outlineData="1" multipleFieldFilters="0">
  <location ref="A3:B8" firstHeaderRow="1" firstDataRow="1" firstDataCol="1"/>
  <pivotFields count="11">
    <pivotField showAll="0"/>
    <pivotField showAll="0"/>
    <pivotField showAll="0"/>
    <pivotField axis="axisRow" showAll="0">
      <items count="8">
        <item m="1" x="6"/>
        <item m="1" x="5"/>
        <item x="3"/>
        <item x="0"/>
        <item m="1" x="4"/>
        <item x="1"/>
        <item x="2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5">
    <i>
      <x v="2"/>
    </i>
    <i>
      <x v="3"/>
    </i>
    <i>
      <x v="5"/>
    </i>
    <i>
      <x v="6"/>
    </i>
    <i t="grand">
      <x/>
    </i>
  </rowItems>
  <colItems count="1">
    <i/>
  </colItems>
  <dataFields count="1">
    <dataField name="Suma de VALOR QUINQUENIO" fld="10" baseField="0" baseItem="0" numFmtId="165"/>
  </dataFields>
  <formats count="2">
    <format dxfId="9">
      <pivotArea outline="0" collapsedLevelsAreSubtotals="1" fieldPosition="0"/>
    </format>
    <format dxfId="8">
      <pivotArea dataOnly="0" labelOnly="1" outline="0" axis="axisValues" fieldPosition="0"/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67B997-8390-4FC9-9812-266F3F21563E}" name="TablaDinámica3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26:B28" firstHeaderRow="1" firstDataRow="1" firstDataCol="1"/>
  <pivotFields count="11">
    <pivotField showAll="0"/>
    <pivotField numFmtId="164" showAll="0"/>
    <pivotField showAll="0"/>
    <pivotField axis="axisRow" showAll="0">
      <items count="2">
        <item x="0"/>
        <item t="default"/>
      </items>
    </pivotField>
    <pivotField showAll="0"/>
    <pivotField numFmtId="14" showAll="0"/>
    <pivotField numFmtId="1" showAll="0"/>
    <pivotField showAll="0"/>
    <pivotField showAll="0"/>
    <pivotField showAll="0"/>
    <pivotField dataField="1" numFmtId="42" showAll="0"/>
  </pivotFields>
  <rowFields count="1">
    <field x="3"/>
  </rowFields>
  <rowItems count="2">
    <i>
      <x/>
    </i>
    <i t="grand">
      <x/>
    </i>
  </rowItems>
  <colItems count="1">
    <i/>
  </colItems>
  <dataFields count="1">
    <dataField name="Suma de VALOR QUINQUENIO" fld="10" baseField="0" baseItem="0" numFmtId="165"/>
  </dataFields>
  <formats count="1">
    <format dxfId="10">
      <pivotArea outline="0" collapsedLevelsAreSubtotals="1" fieldPosition="0"/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1CD38-9EC5-4CAD-B5B7-8EE8D494B9CE}">
  <sheetPr>
    <tabColor theme="2" tint="-0.499984740745262"/>
  </sheetPr>
  <dimension ref="A3:B43"/>
  <sheetViews>
    <sheetView workbookViewId="0">
      <selection activeCell="D27" sqref="D27"/>
    </sheetView>
  </sheetViews>
  <sheetFormatPr baseColWidth="10" defaultRowHeight="14.5" x14ac:dyDescent="0.35"/>
  <cols>
    <col min="1" max="1" width="16.36328125" bestFit="1" customWidth="1"/>
    <col min="2" max="2" width="25.90625" style="23" bestFit="1" customWidth="1"/>
  </cols>
  <sheetData>
    <row r="3" spans="1:2" x14ac:dyDescent="0.35">
      <c r="A3" s="1" t="s">
        <v>10</v>
      </c>
      <c r="B3" s="24" t="s">
        <v>11</v>
      </c>
    </row>
    <row r="4" spans="1:2" x14ac:dyDescent="0.35">
      <c r="A4" s="2">
        <v>1624</v>
      </c>
      <c r="B4" s="24">
        <v>190000</v>
      </c>
    </row>
    <row r="5" spans="1:2" x14ac:dyDescent="0.35">
      <c r="A5" s="2">
        <v>1634</v>
      </c>
      <c r="B5" s="24">
        <v>760000</v>
      </c>
    </row>
    <row r="6" spans="1:2" x14ac:dyDescent="0.35">
      <c r="A6" s="2">
        <v>163101</v>
      </c>
      <c r="B6" s="24">
        <v>190000</v>
      </c>
    </row>
    <row r="7" spans="1:2" x14ac:dyDescent="0.35">
      <c r="A7" s="2">
        <v>1640</v>
      </c>
      <c r="B7" s="24">
        <v>190000</v>
      </c>
    </row>
    <row r="8" spans="1:2" x14ac:dyDescent="0.35">
      <c r="A8" s="2" t="s">
        <v>5</v>
      </c>
      <c r="B8" s="24">
        <v>1330000</v>
      </c>
    </row>
    <row r="9" spans="1:2" x14ac:dyDescent="0.35">
      <c r="B9"/>
    </row>
    <row r="14" spans="1:2" x14ac:dyDescent="0.35">
      <c r="A14" s="1" t="s">
        <v>10</v>
      </c>
      <c r="B14" s="24" t="s">
        <v>11</v>
      </c>
    </row>
    <row r="15" spans="1:2" x14ac:dyDescent="0.35">
      <c r="A15" s="2">
        <v>1624</v>
      </c>
      <c r="B15" s="24">
        <v>240000</v>
      </c>
    </row>
    <row r="16" spans="1:2" x14ac:dyDescent="0.35">
      <c r="A16" s="2">
        <v>1634</v>
      </c>
      <c r="B16" s="24">
        <v>8400000</v>
      </c>
    </row>
    <row r="17" spans="1:2" x14ac:dyDescent="0.35">
      <c r="A17" s="2">
        <v>1639</v>
      </c>
      <c r="B17" s="24">
        <v>240000</v>
      </c>
    </row>
    <row r="18" spans="1:2" x14ac:dyDescent="0.35">
      <c r="A18" s="2">
        <v>1642</v>
      </c>
      <c r="B18" s="24">
        <v>240000</v>
      </c>
    </row>
    <row r="19" spans="1:2" x14ac:dyDescent="0.35">
      <c r="A19" s="2">
        <v>1696</v>
      </c>
      <c r="B19" s="24">
        <v>240000</v>
      </c>
    </row>
    <row r="20" spans="1:2" x14ac:dyDescent="0.35">
      <c r="A20" s="2">
        <v>163501</v>
      </c>
      <c r="B20" s="24">
        <v>240000</v>
      </c>
    </row>
    <row r="21" spans="1:2" x14ac:dyDescent="0.35">
      <c r="A21" s="2" t="s">
        <v>5</v>
      </c>
      <c r="B21" s="24">
        <v>9600000</v>
      </c>
    </row>
    <row r="22" spans="1:2" x14ac:dyDescent="0.35">
      <c r="B22"/>
    </row>
    <row r="23" spans="1:2" x14ac:dyDescent="0.35">
      <c r="B23"/>
    </row>
    <row r="24" spans="1:2" x14ac:dyDescent="0.35">
      <c r="B24"/>
    </row>
    <row r="25" spans="1:2" x14ac:dyDescent="0.35">
      <c r="B25"/>
    </row>
    <row r="26" spans="1:2" x14ac:dyDescent="0.35">
      <c r="A26" s="1" t="s">
        <v>10</v>
      </c>
      <c r="B26" t="s">
        <v>11</v>
      </c>
    </row>
    <row r="27" spans="1:2" x14ac:dyDescent="0.35">
      <c r="A27" s="2">
        <v>1634</v>
      </c>
      <c r="B27" s="24">
        <v>480000</v>
      </c>
    </row>
    <row r="28" spans="1:2" x14ac:dyDescent="0.35">
      <c r="A28" s="2" t="s">
        <v>5</v>
      </c>
      <c r="B28" s="24">
        <v>480000</v>
      </c>
    </row>
    <row r="29" spans="1:2" x14ac:dyDescent="0.35">
      <c r="B29"/>
    </row>
    <row r="30" spans="1:2" x14ac:dyDescent="0.35">
      <c r="B30"/>
    </row>
    <row r="31" spans="1:2" x14ac:dyDescent="0.35">
      <c r="A31" s="25" t="s">
        <v>13</v>
      </c>
      <c r="B31" s="25">
        <f>GETPIVOTDATA("VALOR QUINQUENIO",$A$3)+GETPIVOTDATA("VALOR QUINQUENIO",$A$14)+GETPIVOTDATA("VALOR QUINQUENIO",$A$26)</f>
        <v>11410000</v>
      </c>
    </row>
    <row r="32" spans="1:2" x14ac:dyDescent="0.35">
      <c r="B32"/>
    </row>
    <row r="33" spans="2:2" x14ac:dyDescent="0.35">
      <c r="B33"/>
    </row>
    <row r="34" spans="2:2" x14ac:dyDescent="0.35">
      <c r="B34"/>
    </row>
    <row r="35" spans="2:2" x14ac:dyDescent="0.35">
      <c r="B35"/>
    </row>
    <row r="36" spans="2:2" x14ac:dyDescent="0.35">
      <c r="B36"/>
    </row>
    <row r="37" spans="2:2" x14ac:dyDescent="0.35">
      <c r="B37"/>
    </row>
    <row r="38" spans="2:2" x14ac:dyDescent="0.35">
      <c r="B38"/>
    </row>
    <row r="39" spans="2:2" x14ac:dyDescent="0.35">
      <c r="B39"/>
    </row>
    <row r="40" spans="2:2" x14ac:dyDescent="0.35">
      <c r="B40"/>
    </row>
    <row r="41" spans="2:2" x14ac:dyDescent="0.35">
      <c r="B41"/>
    </row>
    <row r="42" spans="2:2" x14ac:dyDescent="0.35">
      <c r="B42"/>
    </row>
    <row r="43" spans="2:2" x14ac:dyDescent="0.35">
      <c r="B4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K63"/>
  <sheetViews>
    <sheetView tabSelected="1" topLeftCell="C1" zoomScaleNormal="100" workbookViewId="0">
      <selection activeCell="K5" sqref="K5"/>
    </sheetView>
  </sheetViews>
  <sheetFormatPr baseColWidth="10" defaultRowHeight="14.5" x14ac:dyDescent="0.35"/>
  <cols>
    <col min="1" max="1" width="40.36328125" bestFit="1" customWidth="1"/>
    <col min="2" max="2" width="18.7265625" style="15" customWidth="1"/>
    <col min="3" max="3" width="36.54296875" bestFit="1" customWidth="1"/>
    <col min="4" max="4" width="12.7265625" customWidth="1"/>
    <col min="5" max="5" width="25.6328125" bestFit="1" customWidth="1"/>
    <col min="6" max="6" width="13.453125" customWidth="1"/>
    <col min="7" max="7" width="11.54296875" bestFit="1" customWidth="1"/>
    <col min="8" max="8" width="15.1796875" customWidth="1"/>
    <col min="9" max="9" width="11.54296875" bestFit="1" customWidth="1"/>
    <col min="10" max="10" width="14.453125" customWidth="1"/>
    <col min="11" max="11" width="18" bestFit="1" customWidth="1"/>
  </cols>
  <sheetData>
    <row r="1" spans="1:11" x14ac:dyDescent="0.35">
      <c r="G1" s="3">
        <f ca="1">TODAY()</f>
        <v>45337</v>
      </c>
    </row>
    <row r="2" spans="1:11" ht="29" x14ac:dyDescent="0.35">
      <c r="A2" s="8" t="s">
        <v>17</v>
      </c>
      <c r="B2" s="8" t="s">
        <v>18</v>
      </c>
      <c r="C2" s="8" t="s">
        <v>14</v>
      </c>
      <c r="D2" s="8" t="s">
        <v>16</v>
      </c>
      <c r="E2" s="8" t="s">
        <v>21</v>
      </c>
      <c r="F2" s="8" t="s">
        <v>15</v>
      </c>
      <c r="G2" s="8" t="s">
        <v>3</v>
      </c>
      <c r="H2" s="8" t="s">
        <v>4</v>
      </c>
      <c r="I2" s="8" t="s">
        <v>9</v>
      </c>
      <c r="J2" s="10" t="s">
        <v>6</v>
      </c>
      <c r="K2" s="9" t="s">
        <v>7</v>
      </c>
    </row>
    <row r="3" spans="1:11" x14ac:dyDescent="0.35">
      <c r="A3" s="22" t="s">
        <v>73</v>
      </c>
      <c r="B3" s="19">
        <v>1065608204</v>
      </c>
      <c r="C3" s="18" t="s">
        <v>19</v>
      </c>
      <c r="D3" s="18">
        <v>1634</v>
      </c>
      <c r="E3" s="18" t="s">
        <v>2</v>
      </c>
      <c r="F3" s="20">
        <v>43529</v>
      </c>
      <c r="G3" s="5">
        <f t="shared" ref="G3:G9" ca="1" si="0">_xlfn.DAYS($G$1,F3)/365</f>
        <v>4.9534246575342467</v>
      </c>
      <c r="H3" s="4">
        <v>5</v>
      </c>
      <c r="I3" s="4">
        <v>2019</v>
      </c>
      <c r="J3" s="4">
        <f t="shared" ref="J3:J9" si="1">I3+H3</f>
        <v>2024</v>
      </c>
      <c r="K3" s="6">
        <v>190000</v>
      </c>
    </row>
    <row r="4" spans="1:11" x14ac:dyDescent="0.35">
      <c r="A4" s="22" t="s">
        <v>74</v>
      </c>
      <c r="B4" s="19">
        <v>1065811707</v>
      </c>
      <c r="C4" s="18" t="s">
        <v>1</v>
      </c>
      <c r="D4" s="18">
        <v>1634</v>
      </c>
      <c r="E4" s="18" t="s">
        <v>2</v>
      </c>
      <c r="F4" s="20">
        <v>43620</v>
      </c>
      <c r="G4" s="5">
        <f t="shared" ca="1" si="0"/>
        <v>4.7041095890410958</v>
      </c>
      <c r="H4" s="4">
        <v>5</v>
      </c>
      <c r="I4" s="4">
        <v>2018</v>
      </c>
      <c r="J4" s="4">
        <f t="shared" si="1"/>
        <v>2023</v>
      </c>
      <c r="K4" s="6">
        <v>190000</v>
      </c>
    </row>
    <row r="5" spans="1:11" x14ac:dyDescent="0.35">
      <c r="A5" s="22" t="s">
        <v>75</v>
      </c>
      <c r="B5" s="19">
        <v>1065583005</v>
      </c>
      <c r="C5" s="18" t="s">
        <v>19</v>
      </c>
      <c r="D5" s="18">
        <v>1634</v>
      </c>
      <c r="E5" s="18" t="s">
        <v>2</v>
      </c>
      <c r="F5" s="20">
        <v>43724</v>
      </c>
      <c r="G5" s="5">
        <f t="shared" ca="1" si="0"/>
        <v>4.419178082191781</v>
      </c>
      <c r="H5" s="4">
        <v>5</v>
      </c>
      <c r="I5" s="4">
        <v>2019</v>
      </c>
      <c r="J5" s="4">
        <f t="shared" si="1"/>
        <v>2024</v>
      </c>
      <c r="K5" s="6">
        <v>190000</v>
      </c>
    </row>
    <row r="6" spans="1:11" x14ac:dyDescent="0.35">
      <c r="A6" s="22" t="s">
        <v>76</v>
      </c>
      <c r="B6" s="19">
        <v>1004374364</v>
      </c>
      <c r="C6" s="18" t="s">
        <v>8</v>
      </c>
      <c r="D6" s="18">
        <v>163101</v>
      </c>
      <c r="E6" s="18" t="s">
        <v>80</v>
      </c>
      <c r="F6" s="20">
        <v>43467</v>
      </c>
      <c r="G6" s="5">
        <f t="shared" ca="1" si="0"/>
        <v>5.1232876712328768</v>
      </c>
      <c r="H6" s="4">
        <v>5</v>
      </c>
      <c r="I6" s="4">
        <v>2019</v>
      </c>
      <c r="J6" s="4">
        <f t="shared" si="1"/>
        <v>2024</v>
      </c>
      <c r="K6" s="6">
        <v>190000</v>
      </c>
    </row>
    <row r="7" spans="1:11" x14ac:dyDescent="0.35">
      <c r="A7" s="22" t="s">
        <v>77</v>
      </c>
      <c r="B7" s="19">
        <v>1234092017</v>
      </c>
      <c r="C7" s="18" t="s">
        <v>8</v>
      </c>
      <c r="D7" s="18">
        <v>1640</v>
      </c>
      <c r="E7" s="18" t="s">
        <v>23</v>
      </c>
      <c r="F7" s="20">
        <v>43545</v>
      </c>
      <c r="G7" s="5">
        <f t="shared" ca="1" si="0"/>
        <v>4.9095890410958907</v>
      </c>
      <c r="H7" s="4">
        <v>5</v>
      </c>
      <c r="I7" s="4">
        <v>2019</v>
      </c>
      <c r="J7" s="4">
        <f t="shared" si="1"/>
        <v>2024</v>
      </c>
      <c r="K7" s="6">
        <v>190000</v>
      </c>
    </row>
    <row r="8" spans="1:11" x14ac:dyDescent="0.35">
      <c r="A8" s="22" t="s">
        <v>78</v>
      </c>
      <c r="B8" s="19">
        <v>16890102</v>
      </c>
      <c r="C8" s="18" t="s">
        <v>22</v>
      </c>
      <c r="D8" s="18">
        <v>1624</v>
      </c>
      <c r="E8" s="18" t="s">
        <v>12</v>
      </c>
      <c r="F8" s="20">
        <v>43648</v>
      </c>
      <c r="G8" s="5">
        <f t="shared" ca="1" si="0"/>
        <v>4.6273972602739724</v>
      </c>
      <c r="H8" s="4">
        <v>5</v>
      </c>
      <c r="I8" s="4">
        <v>2019</v>
      </c>
      <c r="J8" s="4">
        <f t="shared" si="1"/>
        <v>2024</v>
      </c>
      <c r="K8" s="6">
        <v>190000</v>
      </c>
    </row>
    <row r="9" spans="1:11" x14ac:dyDescent="0.35">
      <c r="A9" s="22" t="s">
        <v>79</v>
      </c>
      <c r="B9" s="19">
        <v>1065833171</v>
      </c>
      <c r="C9" s="18" t="s">
        <v>1</v>
      </c>
      <c r="D9" s="18">
        <v>1634</v>
      </c>
      <c r="E9" s="18" t="s">
        <v>2</v>
      </c>
      <c r="F9" s="20">
        <v>43620</v>
      </c>
      <c r="G9" s="5">
        <f t="shared" ca="1" si="0"/>
        <v>4.7041095890410958</v>
      </c>
      <c r="H9" s="4">
        <v>5</v>
      </c>
      <c r="I9" s="4">
        <v>2019</v>
      </c>
      <c r="J9" s="4">
        <f t="shared" si="1"/>
        <v>2024</v>
      </c>
      <c r="K9" s="6">
        <v>190000</v>
      </c>
    </row>
    <row r="10" spans="1:11" x14ac:dyDescent="0.35">
      <c r="B10"/>
      <c r="K10" s="17">
        <f>SUM(K2:K9)</f>
        <v>1330000</v>
      </c>
    </row>
    <row r="11" spans="1:11" x14ac:dyDescent="0.35">
      <c r="K11" s="13"/>
    </row>
    <row r="13" spans="1:11" ht="29" x14ac:dyDescent="0.35">
      <c r="A13" s="8" t="s">
        <v>17</v>
      </c>
      <c r="B13" s="8" t="s">
        <v>18</v>
      </c>
      <c r="C13" s="8" t="s">
        <v>14</v>
      </c>
      <c r="D13" s="8" t="s">
        <v>16</v>
      </c>
      <c r="E13" s="8" t="s">
        <v>21</v>
      </c>
      <c r="F13" s="8" t="s">
        <v>15</v>
      </c>
      <c r="G13" s="8" t="s">
        <v>3</v>
      </c>
      <c r="H13" s="8" t="s">
        <v>4</v>
      </c>
      <c r="I13" s="8" t="s">
        <v>9</v>
      </c>
      <c r="J13" s="10" t="s">
        <v>6</v>
      </c>
      <c r="K13" s="9" t="s">
        <v>7</v>
      </c>
    </row>
    <row r="14" spans="1:11" x14ac:dyDescent="0.35">
      <c r="A14" s="22" t="s">
        <v>25</v>
      </c>
      <c r="B14" s="19">
        <v>16280800</v>
      </c>
      <c r="C14" s="18" t="s">
        <v>65</v>
      </c>
      <c r="D14" s="18">
        <v>1624</v>
      </c>
      <c r="E14" s="18" t="s">
        <v>12</v>
      </c>
      <c r="F14" s="20">
        <v>41944</v>
      </c>
      <c r="G14" s="5">
        <f ca="1">_xlfn.DAYS($G$1,F14)/365</f>
        <v>9.2958904109589042</v>
      </c>
      <c r="H14" s="4">
        <v>10</v>
      </c>
      <c r="I14" s="4">
        <v>2014</v>
      </c>
      <c r="J14" s="4">
        <v>2024</v>
      </c>
      <c r="K14" s="6">
        <v>240000</v>
      </c>
    </row>
    <row r="15" spans="1:11" x14ac:dyDescent="0.35">
      <c r="A15" s="22" t="s">
        <v>26</v>
      </c>
      <c r="B15" s="19">
        <v>1065601898</v>
      </c>
      <c r="C15" s="18" t="s">
        <v>66</v>
      </c>
      <c r="D15" s="18">
        <v>1696</v>
      </c>
      <c r="E15" s="18" t="s">
        <v>70</v>
      </c>
      <c r="F15" s="20">
        <v>41640</v>
      </c>
      <c r="G15" s="5">
        <f t="shared" ref="G15:G53" ca="1" si="2">_xlfn.DAYS($G$1,F15)/365</f>
        <v>10.128767123287671</v>
      </c>
      <c r="H15" s="4">
        <v>10</v>
      </c>
      <c r="I15" s="4">
        <v>2014</v>
      </c>
      <c r="J15" s="4">
        <v>2024</v>
      </c>
      <c r="K15" s="6">
        <v>240000</v>
      </c>
    </row>
    <row r="16" spans="1:11" x14ac:dyDescent="0.35">
      <c r="A16" s="22" t="s">
        <v>27</v>
      </c>
      <c r="B16" s="19">
        <v>1118807428</v>
      </c>
      <c r="C16" s="18" t="s">
        <v>67</v>
      </c>
      <c r="D16" s="18">
        <v>1634</v>
      </c>
      <c r="E16" s="18" t="s">
        <v>2</v>
      </c>
      <c r="F16" s="20">
        <v>41655</v>
      </c>
      <c r="G16" s="5">
        <f t="shared" ca="1" si="2"/>
        <v>10.087671232876712</v>
      </c>
      <c r="H16" s="4">
        <v>10</v>
      </c>
      <c r="I16" s="4">
        <v>2014</v>
      </c>
      <c r="J16" s="4">
        <v>2024</v>
      </c>
      <c r="K16" s="6">
        <v>240000</v>
      </c>
    </row>
    <row r="17" spans="1:11" x14ac:dyDescent="0.35">
      <c r="A17" s="22" t="s">
        <v>28</v>
      </c>
      <c r="B17" s="19">
        <v>5164520</v>
      </c>
      <c r="C17" s="18" t="s">
        <v>67</v>
      </c>
      <c r="D17" s="18">
        <v>1634</v>
      </c>
      <c r="E17" s="18" t="s">
        <v>2</v>
      </c>
      <c r="F17" s="20">
        <v>41655</v>
      </c>
      <c r="G17" s="5">
        <f t="shared" ca="1" si="2"/>
        <v>10.087671232876712</v>
      </c>
      <c r="H17" s="4">
        <v>10</v>
      </c>
      <c r="I17" s="4">
        <v>2014</v>
      </c>
      <c r="J17" s="4">
        <v>2024</v>
      </c>
      <c r="K17" s="6">
        <v>240000</v>
      </c>
    </row>
    <row r="18" spans="1:11" x14ac:dyDescent="0.35">
      <c r="A18" s="22" t="s">
        <v>29</v>
      </c>
      <c r="B18" s="19">
        <v>88211486</v>
      </c>
      <c r="C18" s="18" t="s">
        <v>67</v>
      </c>
      <c r="D18" s="18">
        <v>1634</v>
      </c>
      <c r="E18" s="18" t="s">
        <v>2</v>
      </c>
      <c r="F18" s="20">
        <v>41671</v>
      </c>
      <c r="G18" s="5">
        <f t="shared" ca="1" si="2"/>
        <v>10.043835616438356</v>
      </c>
      <c r="H18" s="4">
        <v>10</v>
      </c>
      <c r="I18" s="4">
        <v>2014</v>
      </c>
      <c r="J18" s="4">
        <v>2024</v>
      </c>
      <c r="K18" s="6">
        <v>240000</v>
      </c>
    </row>
    <row r="19" spans="1:11" x14ac:dyDescent="0.35">
      <c r="A19" s="22" t="s">
        <v>30</v>
      </c>
      <c r="B19" s="19">
        <v>1065584800</v>
      </c>
      <c r="C19" s="18" t="s">
        <v>67</v>
      </c>
      <c r="D19" s="18">
        <v>1634</v>
      </c>
      <c r="E19" s="18" t="s">
        <v>2</v>
      </c>
      <c r="F19" s="20">
        <v>41655</v>
      </c>
      <c r="G19" s="5">
        <f t="shared" ca="1" si="2"/>
        <v>10.087671232876712</v>
      </c>
      <c r="H19" s="4">
        <v>10</v>
      </c>
      <c r="I19" s="4">
        <v>2014</v>
      </c>
      <c r="J19" s="4">
        <v>2024</v>
      </c>
      <c r="K19" s="6">
        <v>240000</v>
      </c>
    </row>
    <row r="20" spans="1:11" x14ac:dyDescent="0.35">
      <c r="A20" s="22" t="s">
        <v>31</v>
      </c>
      <c r="B20" s="19">
        <v>72238196</v>
      </c>
      <c r="C20" s="18" t="s">
        <v>68</v>
      </c>
      <c r="D20" s="18">
        <v>1642</v>
      </c>
      <c r="E20" s="18" t="s">
        <v>71</v>
      </c>
      <c r="F20" s="20">
        <v>41671</v>
      </c>
      <c r="G20" s="5">
        <f t="shared" ca="1" si="2"/>
        <v>10.043835616438356</v>
      </c>
      <c r="H20" s="4">
        <v>10</v>
      </c>
      <c r="I20" s="4">
        <v>2014</v>
      </c>
      <c r="J20" s="4">
        <v>2024</v>
      </c>
      <c r="K20" s="6">
        <v>240000</v>
      </c>
    </row>
    <row r="21" spans="1:11" x14ac:dyDescent="0.35">
      <c r="A21" s="22" t="s">
        <v>32</v>
      </c>
      <c r="B21" s="19">
        <v>7604762</v>
      </c>
      <c r="C21" s="18" t="s">
        <v>67</v>
      </c>
      <c r="D21" s="18">
        <v>1634</v>
      </c>
      <c r="E21" s="18" t="s">
        <v>2</v>
      </c>
      <c r="F21" s="20">
        <v>41671</v>
      </c>
      <c r="G21" s="5">
        <f t="shared" ca="1" si="2"/>
        <v>10.043835616438356</v>
      </c>
      <c r="H21" s="4">
        <v>10</v>
      </c>
      <c r="I21" s="4">
        <v>2014</v>
      </c>
      <c r="J21" s="4">
        <v>2024</v>
      </c>
      <c r="K21" s="6">
        <v>240000</v>
      </c>
    </row>
    <row r="22" spans="1:11" x14ac:dyDescent="0.35">
      <c r="A22" s="22" t="s">
        <v>33</v>
      </c>
      <c r="B22" s="19">
        <v>77163270</v>
      </c>
      <c r="C22" s="18" t="s">
        <v>67</v>
      </c>
      <c r="D22" s="18">
        <v>1634</v>
      </c>
      <c r="E22" s="18" t="s">
        <v>2</v>
      </c>
      <c r="F22" s="20">
        <v>41671</v>
      </c>
      <c r="G22" s="5">
        <f t="shared" ca="1" si="2"/>
        <v>10.043835616438356</v>
      </c>
      <c r="H22" s="4">
        <v>10</v>
      </c>
      <c r="I22" s="4">
        <v>2014</v>
      </c>
      <c r="J22" s="4">
        <v>2024</v>
      </c>
      <c r="K22" s="6">
        <v>240000</v>
      </c>
    </row>
    <row r="23" spans="1:11" x14ac:dyDescent="0.35">
      <c r="A23" s="22" t="s">
        <v>34</v>
      </c>
      <c r="B23" s="19">
        <v>1065571674</v>
      </c>
      <c r="C23" s="18" t="s">
        <v>67</v>
      </c>
      <c r="D23" s="18">
        <v>1634</v>
      </c>
      <c r="E23" s="18" t="s">
        <v>2</v>
      </c>
      <c r="F23" s="20">
        <v>41671</v>
      </c>
      <c r="G23" s="5">
        <f t="shared" ca="1" si="2"/>
        <v>10.043835616438356</v>
      </c>
      <c r="H23" s="4">
        <v>10</v>
      </c>
      <c r="I23" s="4">
        <v>2014</v>
      </c>
      <c r="J23" s="4">
        <v>2024</v>
      </c>
      <c r="K23" s="6">
        <v>240000</v>
      </c>
    </row>
    <row r="24" spans="1:11" x14ac:dyDescent="0.35">
      <c r="A24" s="22" t="s">
        <v>35</v>
      </c>
      <c r="B24" s="19">
        <v>73549174</v>
      </c>
      <c r="C24" s="18" t="s">
        <v>68</v>
      </c>
      <c r="D24" s="18">
        <v>1634</v>
      </c>
      <c r="E24" s="18" t="s">
        <v>2</v>
      </c>
      <c r="F24" s="20">
        <v>41671</v>
      </c>
      <c r="G24" s="5">
        <f t="shared" ca="1" si="2"/>
        <v>10.043835616438356</v>
      </c>
      <c r="H24" s="4">
        <v>10</v>
      </c>
      <c r="I24" s="4">
        <v>2014</v>
      </c>
      <c r="J24" s="4">
        <v>2024</v>
      </c>
      <c r="K24" s="6">
        <v>240000</v>
      </c>
    </row>
    <row r="25" spans="1:11" x14ac:dyDescent="0.35">
      <c r="A25" s="22" t="s">
        <v>36</v>
      </c>
      <c r="B25" s="19">
        <v>19600860</v>
      </c>
      <c r="C25" s="18" t="s">
        <v>68</v>
      </c>
      <c r="D25" s="18">
        <v>1634</v>
      </c>
      <c r="E25" s="18" t="s">
        <v>2</v>
      </c>
      <c r="F25" s="20">
        <v>41671</v>
      </c>
      <c r="G25" s="5">
        <f t="shared" ca="1" si="2"/>
        <v>10.043835616438356</v>
      </c>
      <c r="H25" s="4">
        <v>10</v>
      </c>
      <c r="I25" s="4">
        <v>2014</v>
      </c>
      <c r="J25" s="4">
        <v>2024</v>
      </c>
      <c r="K25" s="6">
        <v>240000</v>
      </c>
    </row>
    <row r="26" spans="1:11" x14ac:dyDescent="0.35">
      <c r="A26" s="22" t="s">
        <v>37</v>
      </c>
      <c r="B26" s="19">
        <v>84038725</v>
      </c>
      <c r="C26" s="18" t="s">
        <v>19</v>
      </c>
      <c r="D26" s="18">
        <v>1634</v>
      </c>
      <c r="E26" s="18" t="s">
        <v>2</v>
      </c>
      <c r="F26" s="20">
        <v>41655</v>
      </c>
      <c r="G26" s="5">
        <f t="shared" ca="1" si="2"/>
        <v>10.087671232876712</v>
      </c>
      <c r="H26" s="4">
        <v>10</v>
      </c>
      <c r="I26" s="4">
        <v>2014</v>
      </c>
      <c r="J26" s="4">
        <v>2024</v>
      </c>
      <c r="K26" s="6">
        <v>240000</v>
      </c>
    </row>
    <row r="27" spans="1:11" x14ac:dyDescent="0.35">
      <c r="A27" s="22" t="s">
        <v>38</v>
      </c>
      <c r="B27" s="19">
        <v>17976420</v>
      </c>
      <c r="C27" s="18" t="s">
        <v>19</v>
      </c>
      <c r="D27" s="18">
        <v>1634</v>
      </c>
      <c r="E27" s="18" t="s">
        <v>2</v>
      </c>
      <c r="F27" s="20">
        <v>41655</v>
      </c>
      <c r="G27" s="5">
        <f t="shared" ca="1" si="2"/>
        <v>10.087671232876712</v>
      </c>
      <c r="H27" s="4">
        <v>10</v>
      </c>
      <c r="I27" s="4">
        <v>2014</v>
      </c>
      <c r="J27" s="4">
        <v>2024</v>
      </c>
      <c r="K27" s="6">
        <v>240000</v>
      </c>
    </row>
    <row r="28" spans="1:11" x14ac:dyDescent="0.35">
      <c r="A28" s="22" t="s">
        <v>39</v>
      </c>
      <c r="B28" s="19">
        <v>1065614635</v>
      </c>
      <c r="C28" s="18" t="s">
        <v>0</v>
      </c>
      <c r="D28" s="18">
        <v>1634</v>
      </c>
      <c r="E28" s="18" t="s">
        <v>2</v>
      </c>
      <c r="F28" s="20">
        <v>41671</v>
      </c>
      <c r="G28" s="5">
        <f t="shared" ca="1" si="2"/>
        <v>10.043835616438356</v>
      </c>
      <c r="H28" s="4">
        <v>10</v>
      </c>
      <c r="I28" s="4">
        <v>2014</v>
      </c>
      <c r="J28" s="4">
        <v>2024</v>
      </c>
      <c r="K28" s="6">
        <v>240000</v>
      </c>
    </row>
    <row r="29" spans="1:11" x14ac:dyDescent="0.35">
      <c r="A29" s="22" t="s">
        <v>40</v>
      </c>
      <c r="B29" s="19">
        <v>1065613418</v>
      </c>
      <c r="C29" s="18" t="s">
        <v>67</v>
      </c>
      <c r="D29" s="18">
        <v>1634</v>
      </c>
      <c r="E29" s="18" t="s">
        <v>2</v>
      </c>
      <c r="F29" s="20">
        <v>41671</v>
      </c>
      <c r="G29" s="5">
        <f t="shared" ca="1" si="2"/>
        <v>10.043835616438356</v>
      </c>
      <c r="H29" s="4">
        <v>10</v>
      </c>
      <c r="I29" s="4">
        <v>2014</v>
      </c>
      <c r="J29" s="4">
        <v>2024</v>
      </c>
      <c r="K29" s="6">
        <v>240000</v>
      </c>
    </row>
    <row r="30" spans="1:11" x14ac:dyDescent="0.35">
      <c r="A30" s="22" t="s">
        <v>41</v>
      </c>
      <c r="B30" s="19">
        <v>12603073</v>
      </c>
      <c r="C30" s="18" t="s">
        <v>67</v>
      </c>
      <c r="D30" s="18">
        <v>1634</v>
      </c>
      <c r="E30" s="18" t="s">
        <v>2</v>
      </c>
      <c r="F30" s="20">
        <v>41671</v>
      </c>
      <c r="G30" s="5">
        <f t="shared" ca="1" si="2"/>
        <v>10.043835616438356</v>
      </c>
      <c r="H30" s="4">
        <v>10</v>
      </c>
      <c r="I30" s="4">
        <v>2014</v>
      </c>
      <c r="J30" s="4">
        <v>2024</v>
      </c>
      <c r="K30" s="6">
        <v>240000</v>
      </c>
    </row>
    <row r="31" spans="1:11" x14ac:dyDescent="0.35">
      <c r="A31" s="22" t="s">
        <v>42</v>
      </c>
      <c r="B31" s="19">
        <v>1065986941</v>
      </c>
      <c r="C31" s="18" t="s">
        <v>67</v>
      </c>
      <c r="D31" s="18">
        <v>1634</v>
      </c>
      <c r="E31" s="18" t="s">
        <v>2</v>
      </c>
      <c r="F31" s="20">
        <v>41671</v>
      </c>
      <c r="G31" s="5">
        <f t="shared" ca="1" si="2"/>
        <v>10.043835616438356</v>
      </c>
      <c r="H31" s="4">
        <v>10</v>
      </c>
      <c r="I31" s="4">
        <v>2014</v>
      </c>
      <c r="J31" s="4">
        <v>2024</v>
      </c>
      <c r="K31" s="6">
        <v>240000</v>
      </c>
    </row>
    <row r="32" spans="1:11" x14ac:dyDescent="0.35">
      <c r="A32" s="22" t="s">
        <v>43</v>
      </c>
      <c r="B32" s="19">
        <v>5135224</v>
      </c>
      <c r="C32" s="18" t="s">
        <v>68</v>
      </c>
      <c r="D32" s="18">
        <v>1634</v>
      </c>
      <c r="E32" s="18" t="s">
        <v>2</v>
      </c>
      <c r="F32" s="20">
        <v>41655</v>
      </c>
      <c r="G32" s="5">
        <f t="shared" ca="1" si="2"/>
        <v>10.087671232876712</v>
      </c>
      <c r="H32" s="4">
        <v>10</v>
      </c>
      <c r="I32" s="4">
        <v>2014</v>
      </c>
      <c r="J32" s="4">
        <v>2024</v>
      </c>
      <c r="K32" s="6">
        <v>240000</v>
      </c>
    </row>
    <row r="33" spans="1:11" x14ac:dyDescent="0.35">
      <c r="A33" s="22" t="s">
        <v>44</v>
      </c>
      <c r="B33" s="19">
        <v>85458242</v>
      </c>
      <c r="C33" s="18" t="s">
        <v>67</v>
      </c>
      <c r="D33" s="18">
        <v>1634</v>
      </c>
      <c r="E33" s="18" t="s">
        <v>2</v>
      </c>
      <c r="F33" s="20">
        <v>41671</v>
      </c>
      <c r="G33" s="5">
        <f t="shared" ca="1" si="2"/>
        <v>10.043835616438356</v>
      </c>
      <c r="H33" s="4">
        <v>10</v>
      </c>
      <c r="I33" s="4">
        <v>2014</v>
      </c>
      <c r="J33" s="4">
        <v>2024</v>
      </c>
      <c r="K33" s="6">
        <v>240000</v>
      </c>
    </row>
    <row r="34" spans="1:11" x14ac:dyDescent="0.35">
      <c r="A34" s="22" t="s">
        <v>45</v>
      </c>
      <c r="B34" s="19">
        <v>77153948</v>
      </c>
      <c r="C34" s="18" t="s">
        <v>67</v>
      </c>
      <c r="D34" s="18">
        <v>1634</v>
      </c>
      <c r="E34" s="18" t="s">
        <v>2</v>
      </c>
      <c r="F34" s="20">
        <v>41671</v>
      </c>
      <c r="G34" s="5">
        <f t="shared" ca="1" si="2"/>
        <v>10.043835616438356</v>
      </c>
      <c r="H34" s="4">
        <v>10</v>
      </c>
      <c r="I34" s="4">
        <v>2014</v>
      </c>
      <c r="J34" s="4">
        <v>2024</v>
      </c>
      <c r="K34" s="6">
        <v>240000</v>
      </c>
    </row>
    <row r="35" spans="1:11" x14ac:dyDescent="0.35">
      <c r="A35" s="22" t="s">
        <v>46</v>
      </c>
      <c r="B35" s="19">
        <v>1064793574</v>
      </c>
      <c r="C35" s="18" t="s">
        <v>19</v>
      </c>
      <c r="D35" s="18">
        <v>1634</v>
      </c>
      <c r="E35" s="18" t="s">
        <v>2</v>
      </c>
      <c r="F35" s="20">
        <v>41995</v>
      </c>
      <c r="G35" s="5">
        <f t="shared" ca="1" si="2"/>
        <v>9.1561643835616433</v>
      </c>
      <c r="H35" s="4">
        <v>10</v>
      </c>
      <c r="I35" s="4">
        <v>2014</v>
      </c>
      <c r="J35" s="4">
        <v>2024</v>
      </c>
      <c r="K35" s="6">
        <v>240000</v>
      </c>
    </row>
    <row r="36" spans="1:11" x14ac:dyDescent="0.35">
      <c r="A36" s="22" t="s">
        <v>47</v>
      </c>
      <c r="B36" s="19">
        <v>1119836593</v>
      </c>
      <c r="C36" s="18" t="s">
        <v>67</v>
      </c>
      <c r="D36" s="18">
        <v>1634</v>
      </c>
      <c r="E36" s="18" t="s">
        <v>2</v>
      </c>
      <c r="F36" s="20">
        <v>41655</v>
      </c>
      <c r="G36" s="5">
        <f t="shared" ca="1" si="2"/>
        <v>10.087671232876712</v>
      </c>
      <c r="H36" s="4">
        <v>10</v>
      </c>
      <c r="I36" s="4">
        <v>2014</v>
      </c>
      <c r="J36" s="4">
        <v>2024</v>
      </c>
      <c r="K36" s="6">
        <v>240000</v>
      </c>
    </row>
    <row r="37" spans="1:11" x14ac:dyDescent="0.35">
      <c r="A37" s="22" t="s">
        <v>48</v>
      </c>
      <c r="B37" s="19">
        <v>1042431835</v>
      </c>
      <c r="C37" s="18" t="s">
        <v>67</v>
      </c>
      <c r="D37" s="18">
        <v>1634</v>
      </c>
      <c r="E37" s="20" t="s">
        <v>2</v>
      </c>
      <c r="F37" s="20">
        <v>41671</v>
      </c>
      <c r="G37" s="5">
        <f t="shared" ca="1" si="2"/>
        <v>10.043835616438356</v>
      </c>
      <c r="H37" s="4">
        <v>10</v>
      </c>
      <c r="I37" s="4">
        <v>2014</v>
      </c>
      <c r="J37" s="4">
        <v>2024</v>
      </c>
      <c r="K37" s="6">
        <v>240000</v>
      </c>
    </row>
    <row r="38" spans="1:11" x14ac:dyDescent="0.35">
      <c r="A38" s="22" t="s">
        <v>49</v>
      </c>
      <c r="B38" s="19">
        <v>36574021</v>
      </c>
      <c r="C38" s="18" t="s">
        <v>69</v>
      </c>
      <c r="D38" s="18">
        <v>1639</v>
      </c>
      <c r="E38" s="18" t="s">
        <v>20</v>
      </c>
      <c r="F38" s="20">
        <v>41655</v>
      </c>
      <c r="G38" s="5">
        <f t="shared" ca="1" si="2"/>
        <v>10.087671232876712</v>
      </c>
      <c r="H38" s="4">
        <v>10</v>
      </c>
      <c r="I38" s="4">
        <v>2014</v>
      </c>
      <c r="J38" s="4">
        <v>2024</v>
      </c>
      <c r="K38" s="6">
        <v>240000</v>
      </c>
    </row>
    <row r="39" spans="1:11" x14ac:dyDescent="0.35">
      <c r="A39" s="22" t="s">
        <v>50</v>
      </c>
      <c r="B39" s="19">
        <v>84103870</v>
      </c>
      <c r="C39" s="18" t="s">
        <v>67</v>
      </c>
      <c r="D39" s="18">
        <v>1634</v>
      </c>
      <c r="E39" s="18" t="s">
        <v>2</v>
      </c>
      <c r="F39" s="20">
        <v>41655</v>
      </c>
      <c r="G39" s="5">
        <f t="shared" ca="1" si="2"/>
        <v>10.087671232876712</v>
      </c>
      <c r="H39" s="4">
        <v>10</v>
      </c>
      <c r="I39" s="4">
        <v>2014</v>
      </c>
      <c r="J39" s="4">
        <v>2024</v>
      </c>
      <c r="K39" s="6">
        <v>240000</v>
      </c>
    </row>
    <row r="40" spans="1:11" x14ac:dyDescent="0.35">
      <c r="A40" s="22" t="s">
        <v>51</v>
      </c>
      <c r="B40" s="19">
        <v>1064793358</v>
      </c>
      <c r="C40" s="18" t="s">
        <v>67</v>
      </c>
      <c r="D40" s="18">
        <v>1634</v>
      </c>
      <c r="E40" s="18" t="s">
        <v>2</v>
      </c>
      <c r="F40" s="20">
        <v>41671</v>
      </c>
      <c r="G40" s="5">
        <f t="shared" ca="1" si="2"/>
        <v>10.043835616438356</v>
      </c>
      <c r="H40" s="4">
        <v>10</v>
      </c>
      <c r="I40" s="4">
        <v>2014</v>
      </c>
      <c r="J40" s="4">
        <v>2024</v>
      </c>
      <c r="K40" s="6">
        <v>240000</v>
      </c>
    </row>
    <row r="41" spans="1:11" x14ac:dyDescent="0.35">
      <c r="A41" s="22" t="s">
        <v>52</v>
      </c>
      <c r="B41" s="19">
        <v>1120743310</v>
      </c>
      <c r="C41" s="18" t="s">
        <v>67</v>
      </c>
      <c r="D41" s="18">
        <v>1634</v>
      </c>
      <c r="E41" s="18" t="s">
        <v>2</v>
      </c>
      <c r="F41" s="20">
        <v>41655</v>
      </c>
      <c r="G41" s="5">
        <f t="shared" ca="1" si="2"/>
        <v>10.087671232876712</v>
      </c>
      <c r="H41" s="4">
        <v>10</v>
      </c>
      <c r="I41" s="4">
        <v>2014</v>
      </c>
      <c r="J41" s="4">
        <v>2024</v>
      </c>
      <c r="K41" s="6">
        <v>240000</v>
      </c>
    </row>
    <row r="42" spans="1:11" x14ac:dyDescent="0.35">
      <c r="A42" s="22" t="s">
        <v>53</v>
      </c>
      <c r="B42" s="19">
        <v>1101684200</v>
      </c>
      <c r="C42" s="18" t="s">
        <v>0</v>
      </c>
      <c r="D42" s="18">
        <v>1634</v>
      </c>
      <c r="E42" s="18" t="s">
        <v>2</v>
      </c>
      <c r="F42" s="20">
        <v>41671</v>
      </c>
      <c r="G42" s="5">
        <f t="shared" ca="1" si="2"/>
        <v>10.043835616438356</v>
      </c>
      <c r="H42" s="4">
        <v>10</v>
      </c>
      <c r="I42" s="4">
        <v>2014</v>
      </c>
      <c r="J42" s="4">
        <v>2024</v>
      </c>
      <c r="K42" s="6">
        <v>240000</v>
      </c>
    </row>
    <row r="43" spans="1:11" x14ac:dyDescent="0.35">
      <c r="A43" s="22" t="s">
        <v>54</v>
      </c>
      <c r="B43" s="19">
        <v>77000229</v>
      </c>
      <c r="C43" s="18" t="s">
        <v>19</v>
      </c>
      <c r="D43" s="18">
        <v>1634</v>
      </c>
      <c r="E43" s="18" t="s">
        <v>2</v>
      </c>
      <c r="F43" s="20">
        <v>41671</v>
      </c>
      <c r="G43" s="5">
        <f t="shared" ca="1" si="2"/>
        <v>10.043835616438356</v>
      </c>
      <c r="H43" s="4">
        <v>10</v>
      </c>
      <c r="I43" s="4">
        <v>2014</v>
      </c>
      <c r="J43" s="4">
        <v>2024</v>
      </c>
      <c r="K43" s="6">
        <v>240000</v>
      </c>
    </row>
    <row r="44" spans="1:11" x14ac:dyDescent="0.35">
      <c r="A44" s="22" t="s">
        <v>55</v>
      </c>
      <c r="B44" s="19">
        <v>1065576754</v>
      </c>
      <c r="C44" s="18" t="s">
        <v>67</v>
      </c>
      <c r="D44" s="18">
        <v>1634</v>
      </c>
      <c r="E44" s="18" t="s">
        <v>2</v>
      </c>
      <c r="F44" s="20">
        <v>41671</v>
      </c>
      <c r="G44" s="5">
        <f t="shared" ca="1" si="2"/>
        <v>10.043835616438356</v>
      </c>
      <c r="H44" s="4">
        <v>10</v>
      </c>
      <c r="I44" s="4">
        <v>2014</v>
      </c>
      <c r="J44" s="4">
        <v>2024</v>
      </c>
      <c r="K44" s="6">
        <v>240000</v>
      </c>
    </row>
    <row r="45" spans="1:11" x14ac:dyDescent="0.35">
      <c r="A45" s="22" t="s">
        <v>56</v>
      </c>
      <c r="B45" s="19">
        <v>1128104764</v>
      </c>
      <c r="C45" s="18" t="s">
        <v>19</v>
      </c>
      <c r="D45" s="18">
        <v>1634</v>
      </c>
      <c r="E45" s="18" t="s">
        <v>2</v>
      </c>
      <c r="F45" s="20">
        <v>41671</v>
      </c>
      <c r="G45" s="5">
        <f t="shared" ca="1" si="2"/>
        <v>10.043835616438356</v>
      </c>
      <c r="H45" s="4">
        <v>10</v>
      </c>
      <c r="I45" s="4">
        <v>2014</v>
      </c>
      <c r="J45" s="4">
        <v>2024</v>
      </c>
      <c r="K45" s="6">
        <v>240000</v>
      </c>
    </row>
    <row r="46" spans="1:11" x14ac:dyDescent="0.35">
      <c r="A46" s="22" t="s">
        <v>57</v>
      </c>
      <c r="B46" s="19">
        <v>1065985225</v>
      </c>
      <c r="C46" s="18" t="s">
        <v>19</v>
      </c>
      <c r="D46" s="18">
        <v>1634</v>
      </c>
      <c r="E46" s="18" t="s">
        <v>2</v>
      </c>
      <c r="F46" s="20">
        <v>41655</v>
      </c>
      <c r="G46" s="5">
        <f t="shared" ca="1" si="2"/>
        <v>10.087671232876712</v>
      </c>
      <c r="H46" s="4">
        <v>10</v>
      </c>
      <c r="I46" s="4">
        <v>2014</v>
      </c>
      <c r="J46" s="4">
        <v>2024</v>
      </c>
      <c r="K46" s="6">
        <v>240000</v>
      </c>
    </row>
    <row r="47" spans="1:11" x14ac:dyDescent="0.35">
      <c r="A47" s="22" t="s">
        <v>58</v>
      </c>
      <c r="B47" s="19">
        <v>1067809980</v>
      </c>
      <c r="C47" s="18" t="s">
        <v>19</v>
      </c>
      <c r="D47" s="18">
        <v>1634</v>
      </c>
      <c r="E47" s="18" t="s">
        <v>2</v>
      </c>
      <c r="F47" s="20">
        <v>41671</v>
      </c>
      <c r="G47" s="5">
        <f t="shared" ca="1" si="2"/>
        <v>10.043835616438356</v>
      </c>
      <c r="H47" s="4">
        <v>10</v>
      </c>
      <c r="I47" s="4">
        <v>2014</v>
      </c>
      <c r="J47" s="4">
        <v>2024</v>
      </c>
      <c r="K47" s="6">
        <v>240000</v>
      </c>
    </row>
    <row r="48" spans="1:11" x14ac:dyDescent="0.35">
      <c r="A48" s="22" t="s">
        <v>59</v>
      </c>
      <c r="B48" s="19">
        <v>85446055</v>
      </c>
      <c r="C48" s="18" t="s">
        <v>68</v>
      </c>
      <c r="D48" s="18">
        <v>1634</v>
      </c>
      <c r="E48" s="18" t="s">
        <v>2</v>
      </c>
      <c r="F48" s="20">
        <v>41671</v>
      </c>
      <c r="G48" s="5">
        <f t="shared" ca="1" si="2"/>
        <v>10.043835616438356</v>
      </c>
      <c r="H48" s="4">
        <v>10</v>
      </c>
      <c r="I48" s="4">
        <v>2014</v>
      </c>
      <c r="J48" s="4">
        <v>2024</v>
      </c>
      <c r="K48" s="6">
        <v>240000</v>
      </c>
    </row>
    <row r="49" spans="1:11" x14ac:dyDescent="0.35">
      <c r="A49" s="22" t="s">
        <v>60</v>
      </c>
      <c r="B49" s="19">
        <v>1007387338</v>
      </c>
      <c r="C49" s="18" t="s">
        <v>19</v>
      </c>
      <c r="D49" s="18">
        <v>1634</v>
      </c>
      <c r="E49" s="18" t="s">
        <v>2</v>
      </c>
      <c r="F49" s="20">
        <v>41655</v>
      </c>
      <c r="G49" s="5">
        <f t="shared" ca="1" si="2"/>
        <v>10.087671232876712</v>
      </c>
      <c r="H49" s="4">
        <v>10</v>
      </c>
      <c r="I49" s="4">
        <v>2014</v>
      </c>
      <c r="J49" s="4">
        <v>2024</v>
      </c>
      <c r="K49" s="6">
        <v>240000</v>
      </c>
    </row>
    <row r="50" spans="1:11" x14ac:dyDescent="0.35">
      <c r="A50" s="22" t="s">
        <v>61</v>
      </c>
      <c r="B50" s="19">
        <v>84091183</v>
      </c>
      <c r="C50" s="18" t="s">
        <v>67</v>
      </c>
      <c r="D50" s="18">
        <v>1634</v>
      </c>
      <c r="E50" s="18" t="s">
        <v>2</v>
      </c>
      <c r="F50" s="20">
        <v>41655</v>
      </c>
      <c r="G50" s="5">
        <f t="shared" ca="1" si="2"/>
        <v>10.087671232876712</v>
      </c>
      <c r="H50" s="4">
        <v>10</v>
      </c>
      <c r="I50" s="4">
        <v>2014</v>
      </c>
      <c r="J50" s="4">
        <v>2024</v>
      </c>
      <c r="K50" s="6">
        <v>240000</v>
      </c>
    </row>
    <row r="51" spans="1:11" x14ac:dyDescent="0.35">
      <c r="A51" s="22" t="s">
        <v>62</v>
      </c>
      <c r="B51" s="19">
        <v>79752570</v>
      </c>
      <c r="C51" s="18" t="s">
        <v>68</v>
      </c>
      <c r="D51" s="18">
        <v>163501</v>
      </c>
      <c r="E51" s="18" t="s">
        <v>72</v>
      </c>
      <c r="F51" s="20">
        <v>41655</v>
      </c>
      <c r="G51" s="5">
        <f t="shared" ca="1" si="2"/>
        <v>10.087671232876712</v>
      </c>
      <c r="H51" s="4">
        <v>10</v>
      </c>
      <c r="I51" s="4">
        <v>2014</v>
      </c>
      <c r="J51" s="4">
        <v>2024</v>
      </c>
      <c r="K51" s="6">
        <v>240000</v>
      </c>
    </row>
    <row r="52" spans="1:11" x14ac:dyDescent="0.35">
      <c r="A52" s="22" t="s">
        <v>63</v>
      </c>
      <c r="B52" s="19">
        <v>15171905</v>
      </c>
      <c r="C52" s="18" t="s">
        <v>19</v>
      </c>
      <c r="D52" s="18">
        <v>1634</v>
      </c>
      <c r="E52" s="21" t="s">
        <v>2</v>
      </c>
      <c r="F52" s="20">
        <v>41671</v>
      </c>
      <c r="G52" s="5">
        <f t="shared" ca="1" si="2"/>
        <v>10.043835616438356</v>
      </c>
      <c r="H52" s="4">
        <v>10</v>
      </c>
      <c r="I52" s="4">
        <v>2014</v>
      </c>
      <c r="J52" s="4">
        <v>2024</v>
      </c>
      <c r="K52" s="6">
        <v>240000</v>
      </c>
    </row>
    <row r="53" spans="1:11" x14ac:dyDescent="0.35">
      <c r="A53" s="22" t="s">
        <v>64</v>
      </c>
      <c r="B53" s="19">
        <v>1122400773</v>
      </c>
      <c r="C53" s="18" t="s">
        <v>67</v>
      </c>
      <c r="D53" s="18">
        <v>1634</v>
      </c>
      <c r="E53" s="18" t="s">
        <v>2</v>
      </c>
      <c r="F53" s="20">
        <v>41655</v>
      </c>
      <c r="G53" s="5">
        <f t="shared" ca="1" si="2"/>
        <v>10.087671232876712</v>
      </c>
      <c r="H53" s="4">
        <v>10</v>
      </c>
      <c r="I53" s="4">
        <v>2014</v>
      </c>
      <c r="J53" s="4">
        <v>2024</v>
      </c>
      <c r="K53" s="6">
        <v>240000</v>
      </c>
    </row>
    <row r="54" spans="1:11" x14ac:dyDescent="0.35">
      <c r="A54" s="7"/>
      <c r="C54" s="7"/>
      <c r="E54" s="7"/>
      <c r="F54" s="3"/>
      <c r="G54" s="14"/>
      <c r="H54" s="7"/>
      <c r="I54" s="7"/>
      <c r="K54" s="11">
        <f>SUM(K14:K53)</f>
        <v>9600000</v>
      </c>
    </row>
    <row r="55" spans="1:11" x14ac:dyDescent="0.35">
      <c r="A55" s="7"/>
      <c r="C55" s="7"/>
      <c r="E55" s="7"/>
      <c r="F55" s="3"/>
      <c r="G55" s="14"/>
      <c r="H55" s="7"/>
      <c r="I55" s="7"/>
      <c r="K55" s="13"/>
    </row>
    <row r="57" spans="1:11" ht="29" x14ac:dyDescent="0.35">
      <c r="A57" s="8" t="s">
        <v>17</v>
      </c>
      <c r="B57" s="8" t="s">
        <v>18</v>
      </c>
      <c r="C57" s="8" t="s">
        <v>14</v>
      </c>
      <c r="D57" s="8" t="s">
        <v>16</v>
      </c>
      <c r="E57" s="8" t="s">
        <v>21</v>
      </c>
      <c r="F57" s="8" t="s">
        <v>15</v>
      </c>
      <c r="G57" s="8" t="s">
        <v>3</v>
      </c>
      <c r="H57" s="8" t="s">
        <v>4</v>
      </c>
      <c r="I57" s="8" t="s">
        <v>9</v>
      </c>
      <c r="J57" s="10" t="s">
        <v>6</v>
      </c>
      <c r="K57" s="9" t="s">
        <v>7</v>
      </c>
    </row>
    <row r="58" spans="1:11" x14ac:dyDescent="0.35">
      <c r="A58" s="22" t="s">
        <v>81</v>
      </c>
      <c r="B58" s="19">
        <v>10898718</v>
      </c>
      <c r="C58" s="18" t="s">
        <v>0</v>
      </c>
      <c r="D58" s="18">
        <v>1634</v>
      </c>
      <c r="E58" s="18" t="s">
        <v>2</v>
      </c>
      <c r="F58" s="20">
        <v>40120</v>
      </c>
      <c r="G58" s="5">
        <f ca="1">_xlfn.DAYS($G$1,F58)/365</f>
        <v>14.293150684931506</v>
      </c>
      <c r="H58" s="4">
        <v>15</v>
      </c>
      <c r="I58" s="4">
        <v>2009</v>
      </c>
      <c r="J58" s="4">
        <f>I58+H58</f>
        <v>2024</v>
      </c>
      <c r="K58" s="6">
        <v>240000</v>
      </c>
    </row>
    <row r="59" spans="1:11" x14ac:dyDescent="0.35">
      <c r="A59" s="22" t="s">
        <v>82</v>
      </c>
      <c r="B59" s="19">
        <v>77156839</v>
      </c>
      <c r="C59" s="18" t="s">
        <v>19</v>
      </c>
      <c r="D59" s="18">
        <v>1634</v>
      </c>
      <c r="E59" s="18" t="s">
        <v>2</v>
      </c>
      <c r="F59" s="20">
        <v>40163</v>
      </c>
      <c r="G59" s="5">
        <f t="shared" ref="G59" ca="1" si="3">_xlfn.DAYS($G$1,F59)/365</f>
        <v>14.175342465753424</v>
      </c>
      <c r="H59" s="4">
        <v>15</v>
      </c>
      <c r="I59" s="4">
        <v>2009</v>
      </c>
      <c r="J59" s="4">
        <f>I59+H59</f>
        <v>2024</v>
      </c>
      <c r="K59" s="6">
        <v>240000</v>
      </c>
    </row>
    <row r="60" spans="1:11" x14ac:dyDescent="0.35">
      <c r="K60" s="11">
        <f>SUM(K58:K59)</f>
        <v>480000</v>
      </c>
    </row>
    <row r="63" spans="1:11" x14ac:dyDescent="0.35">
      <c r="J63" s="12" t="s">
        <v>13</v>
      </c>
      <c r="K63" s="11">
        <f>K10+K54+K60</f>
        <v>11410000</v>
      </c>
    </row>
  </sheetData>
  <autoFilter ref="A13:K54" xr:uid="{00000000-0001-0000-0100-000000000000}"/>
  <conditionalFormatting sqref="A3:A8">
    <cfRule type="expression" dxfId="5" priority="3">
      <formula>$X3&gt;170</formula>
    </cfRule>
  </conditionalFormatting>
  <conditionalFormatting sqref="A17:A48">
    <cfRule type="expression" dxfId="4" priority="5">
      <formula>$X17&gt;170</formula>
    </cfRule>
  </conditionalFormatting>
  <conditionalFormatting sqref="A51:A53">
    <cfRule type="expression" dxfId="3" priority="4">
      <formula>$X51&gt;170</formula>
    </cfRule>
  </conditionalFormatting>
  <conditionalFormatting sqref="A54:A55">
    <cfRule type="expression" dxfId="2" priority="25">
      <formula>$Q54&gt;170</formula>
    </cfRule>
  </conditionalFormatting>
  <conditionalFormatting sqref="A58:A59">
    <cfRule type="expression" dxfId="1" priority="1">
      <formula>$X58&gt;170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C9B77-1C70-4052-8950-AA1B477C5A6B}">
  <dimension ref="A1:H3"/>
  <sheetViews>
    <sheetView workbookViewId="0">
      <selection activeCell="B14" sqref="B14"/>
    </sheetView>
  </sheetViews>
  <sheetFormatPr baseColWidth="10" defaultRowHeight="14.5" x14ac:dyDescent="0.35"/>
  <cols>
    <col min="1" max="1" width="3.7265625" customWidth="1"/>
    <col min="2" max="2" width="39.26953125" bestFit="1" customWidth="1"/>
    <col min="3" max="3" width="17.81640625" bestFit="1" customWidth="1"/>
    <col min="4" max="4" width="36.54296875" bestFit="1" customWidth="1"/>
    <col min="5" max="5" width="10.90625" customWidth="1"/>
    <col min="6" max="6" width="26.453125" customWidth="1"/>
    <col min="7" max="7" width="11.81640625" bestFit="1" customWidth="1"/>
    <col min="8" max="8" width="11.54296875" bestFit="1" customWidth="1"/>
  </cols>
  <sheetData>
    <row r="1" spans="1:8" ht="29" x14ac:dyDescent="0.35">
      <c r="A1" s="8" t="s">
        <v>24</v>
      </c>
      <c r="B1" s="8" t="s">
        <v>17</v>
      </c>
      <c r="C1" s="8" t="s">
        <v>18</v>
      </c>
      <c r="D1" s="8" t="s">
        <v>14</v>
      </c>
      <c r="E1" s="8" t="s">
        <v>16</v>
      </c>
      <c r="F1" s="8" t="s">
        <v>21</v>
      </c>
      <c r="G1" s="8" t="s">
        <v>15</v>
      </c>
      <c r="H1" s="8" t="s">
        <v>3</v>
      </c>
    </row>
    <row r="2" spans="1:8" x14ac:dyDescent="0.35">
      <c r="A2" s="16">
        <v>1</v>
      </c>
      <c r="B2" s="22" t="s">
        <v>77</v>
      </c>
      <c r="C2" s="19">
        <v>1234092017</v>
      </c>
      <c r="D2" s="18" t="s">
        <v>8</v>
      </c>
      <c r="E2" s="18">
        <v>1640</v>
      </c>
      <c r="F2" s="18" t="s">
        <v>23</v>
      </c>
      <c r="G2" s="20">
        <v>43545</v>
      </c>
      <c r="H2" s="5">
        <v>5</v>
      </c>
    </row>
    <row r="3" spans="1:8" x14ac:dyDescent="0.35">
      <c r="A3" s="16">
        <v>2</v>
      </c>
      <c r="B3" s="22" t="s">
        <v>26</v>
      </c>
      <c r="C3" s="19">
        <v>1065601898</v>
      </c>
      <c r="D3" s="18" t="s">
        <v>66</v>
      </c>
      <c r="E3" s="18">
        <v>1696</v>
      </c>
      <c r="F3" s="18" t="s">
        <v>70</v>
      </c>
      <c r="G3" s="20">
        <v>41640</v>
      </c>
      <c r="H3" s="5">
        <v>10</v>
      </c>
    </row>
  </sheetData>
  <conditionalFormatting sqref="B2">
    <cfRule type="expression" dxfId="0" priority="1">
      <formula>$P2&gt;170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Distribución</vt:lpstr>
      <vt:lpstr>Quinquenios 2024</vt:lpstr>
      <vt:lpstr>Barranquilla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Agudelo, Jose</dc:creator>
  <cp:lastModifiedBy>Marin, Maria</cp:lastModifiedBy>
  <cp:lastPrinted>2023-02-02T21:54:05Z</cp:lastPrinted>
  <dcterms:created xsi:type="dcterms:W3CDTF">2019-10-08T12:57:45Z</dcterms:created>
  <dcterms:modified xsi:type="dcterms:W3CDTF">2024-02-15T21:32:33Z</dcterms:modified>
</cp:coreProperties>
</file>